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202300"/>
  <mc:AlternateContent xmlns:mc="http://schemas.openxmlformats.org/markup-compatibility/2006">
    <mc:Choice Requires="x15">
      <x15ac:absPath xmlns:x15ac="http://schemas.microsoft.com/office/spreadsheetml/2010/11/ac" url="P:\03_Produkte\03_GesR\"/>
    </mc:Choice>
  </mc:AlternateContent>
  <xr:revisionPtr revIDLastSave="0" documentId="13_ncr:1_{20E03F8E-353F-4357-9A98-A55214EA6926}" xr6:coauthVersionLast="47" xr6:coauthVersionMax="47" xr10:uidLastSave="{00000000-0000-0000-0000-000000000000}"/>
  <workbookProtection workbookAlgorithmName="SHA-512" workbookHashValue="TaA7ICRPleVo+0fn/9/JFGIovX9AlN83bCrZed8vY3/9m1s4biXaeG4Xnsa2F7eB2jwU5DZ1VDsq9asIVj/OQw==" workbookSaltValue="jM2rS3zutXFIR70M/8rDxw==" workbookSpinCount="100000" lockStructure="1"/>
  <bookViews>
    <workbookView xWindow="-120" yWindow="-120" windowWidth="29040" windowHeight="15840" xr2:uid="{004DEE24-4AEE-4D7D-8265-778927B03C89}"/>
  </bookViews>
  <sheets>
    <sheet name="Hinweise" sheetId="6" r:id="rId1"/>
    <sheet name="Eingabe" sheetId="2" r:id="rId2"/>
    <sheet name="Vesting" sheetId="4" state="hidden" r:id="rId3"/>
    <sheet name="Auswertung" sheetId="1" r:id="rId4"/>
    <sheet name="Erlösbeteiligung" sheetId="3" state="hidden" r:id="rId5"/>
  </sheets>
  <definedNames>
    <definedName name="IQ_ADDIN" hidden="1">"AUTO"</definedName>
    <definedName name="IQ_CH" hidden="1">110000</definedName>
    <definedName name="IQ_CQ" hidden="1">5000</definedName>
    <definedName name="IQ_CY" hidden="1">10000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MONTH" hidden="1">15000</definedName>
    <definedName name="IQ_NAMES_REVISION_DATE_" hidden="1">40087.9967824073</definedName>
    <definedName name="IQ_NTM" hidden="1">6000</definedName>
    <definedName name="IQ_TODAY" hidden="1">0</definedName>
    <definedName name="IQ_WEEK" hidden="1">50000</definedName>
    <definedName name="IQ_YTD" hidden="1">3000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4" i="1" l="1"/>
  <c r="M24" i="1"/>
  <c r="N24" i="1"/>
  <c r="O24" i="1"/>
  <c r="P24" i="1"/>
  <c r="Q24" i="1" s="1"/>
  <c r="R24" i="1"/>
  <c r="L25" i="1"/>
  <c r="M25" i="1"/>
  <c r="N25" i="1"/>
  <c r="O25" i="1"/>
  <c r="P25" i="1"/>
  <c r="Q25" i="1" s="1"/>
  <c r="R25" i="1"/>
  <c r="L26" i="1"/>
  <c r="M26" i="1"/>
  <c r="N26" i="1"/>
  <c r="O26" i="1"/>
  <c r="P26" i="1"/>
  <c r="Q26" i="1"/>
  <c r="R26" i="1"/>
  <c r="L27" i="1"/>
  <c r="M27" i="1"/>
  <c r="N27" i="1"/>
  <c r="O27" i="1" s="1"/>
  <c r="P27" i="1"/>
  <c r="Q27" i="1"/>
  <c r="R27" i="1"/>
  <c r="L28" i="1"/>
  <c r="M28" i="1"/>
  <c r="N28" i="1"/>
  <c r="O28" i="1"/>
  <c r="P28" i="1"/>
  <c r="Q28" i="1"/>
  <c r="R28" i="1"/>
  <c r="L29" i="1"/>
  <c r="M29" i="1"/>
  <c r="N29" i="1"/>
  <c r="O29" i="1"/>
  <c r="P29" i="1"/>
  <c r="Q29" i="1" s="1"/>
  <c r="R29" i="1"/>
  <c r="L30" i="1"/>
  <c r="M30" i="1"/>
  <c r="N30" i="1"/>
  <c r="O30" i="1"/>
  <c r="P30" i="1"/>
  <c r="Q30" i="1"/>
  <c r="R30" i="1"/>
  <c r="L31" i="1"/>
  <c r="M31" i="1"/>
  <c r="N31" i="1"/>
  <c r="O31" i="1" s="1"/>
  <c r="P31" i="1"/>
  <c r="Q31" i="1"/>
  <c r="R31" i="1"/>
  <c r="L32" i="1"/>
  <c r="M32" i="1"/>
  <c r="N32" i="1"/>
  <c r="O32" i="1"/>
  <c r="P32" i="1"/>
  <c r="Q32" i="1"/>
  <c r="R32" i="1"/>
  <c r="L33" i="1"/>
  <c r="M33" i="1"/>
  <c r="N33" i="1"/>
  <c r="O33" i="1"/>
  <c r="P33" i="1"/>
  <c r="Q33" i="1" s="1"/>
  <c r="R33" i="1"/>
  <c r="L34" i="1"/>
  <c r="M34" i="1"/>
  <c r="N34" i="1"/>
  <c r="O34" i="1"/>
  <c r="P34" i="1"/>
  <c r="Q34" i="1"/>
  <c r="R34" i="1"/>
  <c r="A24" i="1"/>
  <c r="B24" i="1"/>
  <c r="C24" i="1"/>
  <c r="D24" i="1"/>
  <c r="F24" i="1" s="1"/>
  <c r="E24" i="1"/>
  <c r="G24" i="1" s="1"/>
  <c r="H24" i="1"/>
  <c r="I24" i="1" s="1"/>
  <c r="J24" i="1" s="1"/>
  <c r="A25" i="1"/>
  <c r="B25" i="1"/>
  <c r="C25" i="1"/>
  <c r="D25" i="1"/>
  <c r="E25" i="1"/>
  <c r="G25" i="1" s="1"/>
  <c r="F25" i="1"/>
  <c r="H25" i="1"/>
  <c r="I25" i="1" s="1"/>
  <c r="J25" i="1" s="1"/>
  <c r="A26" i="1"/>
  <c r="B26" i="1"/>
  <c r="C26" i="1"/>
  <c r="D26" i="1"/>
  <c r="F26" i="1" s="1"/>
  <c r="E26" i="1"/>
  <c r="G26" i="1"/>
  <c r="H26" i="1"/>
  <c r="I26" i="1" s="1"/>
  <c r="J26" i="1" s="1"/>
  <c r="A27" i="1"/>
  <c r="B27" i="1"/>
  <c r="C27" i="1"/>
  <c r="D27" i="1"/>
  <c r="E27" i="1"/>
  <c r="G27" i="1" s="1"/>
  <c r="F27" i="1"/>
  <c r="H27" i="1"/>
  <c r="I27" i="1" s="1"/>
  <c r="J27" i="1" s="1"/>
  <c r="A28" i="1"/>
  <c r="B28" i="1"/>
  <c r="C28" i="1"/>
  <c r="D28" i="1"/>
  <c r="H28" i="1" s="1"/>
  <c r="I28" i="1" s="1"/>
  <c r="J28" i="1" s="1"/>
  <c r="E28" i="1"/>
  <c r="G28" i="1"/>
  <c r="A29" i="1"/>
  <c r="B29" i="1"/>
  <c r="C29" i="1"/>
  <c r="D29" i="1"/>
  <c r="E29" i="1"/>
  <c r="G29" i="1" s="1"/>
  <c r="F29" i="1"/>
  <c r="H29" i="1"/>
  <c r="I29" i="1" s="1"/>
  <c r="J29" i="1" s="1"/>
  <c r="A30" i="1"/>
  <c r="B30" i="1"/>
  <c r="C30" i="1"/>
  <c r="D30" i="1"/>
  <c r="F30" i="1" s="1"/>
  <c r="E30" i="1"/>
  <c r="G30" i="1"/>
  <c r="H30" i="1"/>
  <c r="I30" i="1" s="1"/>
  <c r="J30" i="1" s="1"/>
  <c r="A31" i="1"/>
  <c r="B31" i="1"/>
  <c r="C31" i="1"/>
  <c r="D31" i="1"/>
  <c r="H31" i="1" s="1"/>
  <c r="I31" i="1" s="1"/>
  <c r="J31" i="1" s="1"/>
  <c r="E31" i="1"/>
  <c r="G31" i="1" s="1"/>
  <c r="F31" i="1"/>
  <c r="A32" i="1"/>
  <c r="B32" i="1"/>
  <c r="C32" i="1"/>
  <c r="D32" i="1"/>
  <c r="F32" i="1" s="1"/>
  <c r="E32" i="1"/>
  <c r="G32" i="1"/>
  <c r="A33" i="1"/>
  <c r="B33" i="1"/>
  <c r="C33" i="1"/>
  <c r="D33" i="1"/>
  <c r="H33" i="1" s="1"/>
  <c r="I33" i="1" s="1"/>
  <c r="J33" i="1" s="1"/>
  <c r="E33" i="1"/>
  <c r="G33" i="1" s="1"/>
  <c r="F33" i="1"/>
  <c r="A34" i="1"/>
  <c r="B34" i="1"/>
  <c r="C34" i="1"/>
  <c r="D34" i="1"/>
  <c r="F34" i="1" s="1"/>
  <c r="E34" i="1"/>
  <c r="G34" i="1"/>
  <c r="R3" i="2"/>
  <c r="S3" i="2"/>
  <c r="R4" i="2"/>
  <c r="S4" i="2"/>
  <c r="R5" i="2"/>
  <c r="S5" i="2"/>
  <c r="R6" i="2"/>
  <c r="S6" i="2"/>
  <c r="R7" i="2"/>
  <c r="S7" i="2"/>
  <c r="R8" i="2"/>
  <c r="S8" i="2"/>
  <c r="R9" i="2"/>
  <c r="S9" i="2"/>
  <c r="R10" i="2"/>
  <c r="S10" i="2"/>
  <c r="R11" i="2"/>
  <c r="S11" i="2"/>
  <c r="R12" i="2"/>
  <c r="S12" i="2"/>
  <c r="R13" i="2"/>
  <c r="S13" i="2"/>
  <c r="R14" i="2"/>
  <c r="S14" i="2"/>
  <c r="R15" i="2"/>
  <c r="S15" i="2"/>
  <c r="R16" i="2"/>
  <c r="S16" i="2"/>
  <c r="R17" i="2"/>
  <c r="S17" i="2"/>
  <c r="R18" i="2"/>
  <c r="S18" i="2"/>
  <c r="R19" i="2"/>
  <c r="S19" i="2"/>
  <c r="R20" i="2"/>
  <c r="S20" i="2"/>
  <c r="R21" i="2"/>
  <c r="S21" i="2"/>
  <c r="R22" i="2"/>
  <c r="S22" i="2"/>
  <c r="R23" i="2"/>
  <c r="S23" i="2"/>
  <c r="R24" i="2"/>
  <c r="S24" i="2"/>
  <c r="R25" i="2"/>
  <c r="S25" i="2"/>
  <c r="R26" i="2"/>
  <c r="S26" i="2"/>
  <c r="R27" i="2"/>
  <c r="S27" i="2"/>
  <c r="R28" i="2"/>
  <c r="S28" i="2"/>
  <c r="R29" i="2"/>
  <c r="S29" i="2"/>
  <c r="S2" i="2"/>
  <c r="R2" i="2"/>
  <c r="H34" i="1" l="1"/>
  <c r="I34" i="1" s="1"/>
  <c r="J34" i="1" s="1"/>
  <c r="H32" i="1"/>
  <c r="I32" i="1" s="1"/>
  <c r="J32" i="1" s="1"/>
  <c r="F28" i="1"/>
  <c r="Q29" i="2"/>
  <c r="B19" i="2" l="1"/>
  <c r="F51" i="4"/>
  <c r="S30" i="2"/>
  <c r="S31" i="2"/>
  <c r="S32" i="2"/>
  <c r="S33" i="2"/>
  <c r="S34" i="2"/>
  <c r="S35" i="2"/>
  <c r="S36" i="2"/>
  <c r="S37" i="2"/>
  <c r="S38" i="2"/>
  <c r="S39" i="2"/>
  <c r="S40" i="2"/>
  <c r="S41" i="2"/>
  <c r="S42" i="2"/>
  <c r="S43" i="2"/>
  <c r="S44" i="2"/>
  <c r="S45" i="2"/>
  <c r="S46" i="2"/>
  <c r="S47" i="2"/>
  <c r="S48" i="2"/>
  <c r="S49" i="2"/>
  <c r="S50" i="2"/>
  <c r="S51" i="2"/>
  <c r="R30" i="2"/>
  <c r="R31" i="2"/>
  <c r="R32" i="2"/>
  <c r="R33" i="2"/>
  <c r="R34" i="2"/>
  <c r="R35" i="2"/>
  <c r="R36" i="2"/>
  <c r="R37" i="2"/>
  <c r="R38" i="2"/>
  <c r="R39" i="2"/>
  <c r="R40" i="2"/>
  <c r="R41" i="2"/>
  <c r="R42" i="2"/>
  <c r="R43" i="2"/>
  <c r="R44" i="2"/>
  <c r="R45" i="2"/>
  <c r="R46" i="2"/>
  <c r="R47" i="2"/>
  <c r="R48" i="2"/>
  <c r="R49" i="2"/>
  <c r="R50" i="2"/>
  <c r="R51" i="2"/>
  <c r="P7" i="1"/>
  <c r="P8" i="1"/>
  <c r="P9" i="1"/>
  <c r="P10" i="1"/>
  <c r="Q10" i="1" s="1"/>
  <c r="P11" i="1"/>
  <c r="Q11" i="1" s="1"/>
  <c r="P12" i="1"/>
  <c r="Q12" i="1" s="1"/>
  <c r="P13" i="1"/>
  <c r="Q13" i="1" s="1"/>
  <c r="P14" i="1"/>
  <c r="Q14" i="1" s="1"/>
  <c r="P15" i="1"/>
  <c r="Q15" i="1" s="1"/>
  <c r="P16" i="1"/>
  <c r="Q16" i="1" s="1"/>
  <c r="P17" i="1"/>
  <c r="Q17" i="1" s="1"/>
  <c r="P18" i="1"/>
  <c r="Q18" i="1" s="1"/>
  <c r="P19" i="1"/>
  <c r="Q19" i="1" s="1"/>
  <c r="P20" i="1"/>
  <c r="Q20" i="1" s="1"/>
  <c r="P21" i="1"/>
  <c r="Q21" i="1" s="1"/>
  <c r="P22" i="1"/>
  <c r="Q22" i="1" s="1"/>
  <c r="P23" i="1"/>
  <c r="Q23" i="1" s="1"/>
  <c r="P46" i="1"/>
  <c r="Q46" i="1" s="1"/>
  <c r="P47" i="1"/>
  <c r="Q47" i="1" s="1"/>
  <c r="P48" i="1"/>
  <c r="Q48" i="1" s="1"/>
  <c r="P49" i="1"/>
  <c r="Q49" i="1" s="1"/>
  <c r="P50" i="1"/>
  <c r="Q50" i="1" s="1"/>
  <c r="P51" i="1"/>
  <c r="Q51" i="1" s="1"/>
  <c r="P52" i="1"/>
  <c r="Q52" i="1" s="1"/>
  <c r="P53" i="1"/>
  <c r="Q53" i="1" s="1"/>
  <c r="B7" i="2"/>
  <c r="J2" i="1" s="1"/>
  <c r="B15" i="3" a="1"/>
  <c r="B15" i="3" s="1"/>
  <c r="C10" i="3" s="1"/>
  <c r="A15" i="3" a="1"/>
  <c r="A15" i="3" s="1"/>
  <c r="A3" i="4"/>
  <c r="B3" i="4"/>
  <c r="C3" i="4"/>
  <c r="D3" i="4"/>
  <c r="E3" i="4"/>
  <c r="F3" i="4" s="1"/>
  <c r="A4" i="4"/>
  <c r="B4" i="4"/>
  <c r="C4" i="4"/>
  <c r="D4" i="4"/>
  <c r="E4" i="4"/>
  <c r="F4" i="4" s="1"/>
  <c r="A5" i="4"/>
  <c r="G5" i="4" s="1"/>
  <c r="H5" i="4" s="1"/>
  <c r="B5" i="4"/>
  <c r="J5" i="4" s="1"/>
  <c r="C5" i="4"/>
  <c r="D5" i="4"/>
  <c r="E5" i="4"/>
  <c r="F5" i="4" s="1"/>
  <c r="A6" i="4"/>
  <c r="G6" i="4" s="1"/>
  <c r="H6" i="4" s="1"/>
  <c r="B6" i="4"/>
  <c r="J6" i="4" s="1"/>
  <c r="C6" i="4"/>
  <c r="D6" i="4"/>
  <c r="E6" i="4"/>
  <c r="F6" i="4" s="1"/>
  <c r="A7" i="4"/>
  <c r="G7" i="4" s="1"/>
  <c r="H7" i="4" s="1"/>
  <c r="B7" i="4"/>
  <c r="J7" i="4" s="1"/>
  <c r="C7" i="4"/>
  <c r="D7" i="4"/>
  <c r="E7" i="4"/>
  <c r="F7" i="4" s="1"/>
  <c r="A8" i="4"/>
  <c r="G8" i="4" s="1"/>
  <c r="H8" i="4" s="1"/>
  <c r="B8" i="4"/>
  <c r="J8" i="4" s="1"/>
  <c r="C8" i="4"/>
  <c r="D8" i="4"/>
  <c r="E8" i="4"/>
  <c r="F8" i="4" s="1"/>
  <c r="A9" i="4"/>
  <c r="G9" i="4" s="1"/>
  <c r="H9" i="4" s="1"/>
  <c r="B9" i="4"/>
  <c r="J9" i="4" s="1"/>
  <c r="C9" i="4"/>
  <c r="D9" i="4"/>
  <c r="E9" i="4"/>
  <c r="F9" i="4" s="1"/>
  <c r="A10" i="4"/>
  <c r="G10" i="4" s="1"/>
  <c r="H10" i="4" s="1"/>
  <c r="B10" i="4"/>
  <c r="J10" i="4" s="1"/>
  <c r="C10" i="4"/>
  <c r="D10" i="4"/>
  <c r="E10" i="4"/>
  <c r="F10" i="4" s="1"/>
  <c r="A11" i="4"/>
  <c r="B11" i="4"/>
  <c r="J11" i="4" s="1"/>
  <c r="C11" i="4"/>
  <c r="D11" i="4"/>
  <c r="E11" i="4"/>
  <c r="F11" i="4" s="1"/>
  <c r="A12" i="4"/>
  <c r="G12" i="4" s="1"/>
  <c r="H12" i="4" s="1"/>
  <c r="B12" i="4"/>
  <c r="J12" i="4" s="1"/>
  <c r="C12" i="4"/>
  <c r="D12" i="4"/>
  <c r="E12" i="4"/>
  <c r="F12" i="4" s="1"/>
  <c r="A13" i="4"/>
  <c r="G13" i="4" s="1"/>
  <c r="H13" i="4" s="1"/>
  <c r="B13" i="4"/>
  <c r="J13" i="4" s="1"/>
  <c r="C13" i="4"/>
  <c r="D13" i="4"/>
  <c r="E13" i="4"/>
  <c r="F13" i="4" s="1"/>
  <c r="A14" i="4"/>
  <c r="G14" i="4" s="1"/>
  <c r="H14" i="4" s="1"/>
  <c r="B14" i="4"/>
  <c r="J14" i="4" s="1"/>
  <c r="C14" i="4"/>
  <c r="D14" i="4"/>
  <c r="E14" i="4"/>
  <c r="F14" i="4" s="1"/>
  <c r="A15" i="4"/>
  <c r="G15" i="4" s="1"/>
  <c r="H15" i="4" s="1"/>
  <c r="B15" i="4"/>
  <c r="J15" i="4" s="1"/>
  <c r="C15" i="4"/>
  <c r="D15" i="4"/>
  <c r="E15" i="4"/>
  <c r="F15" i="4" s="1"/>
  <c r="A16" i="4"/>
  <c r="G16" i="4" s="1"/>
  <c r="H16" i="4" s="1"/>
  <c r="B16" i="4"/>
  <c r="J16" i="4" s="1"/>
  <c r="C16" i="4"/>
  <c r="D16" i="4"/>
  <c r="E16" i="4"/>
  <c r="F16" i="4" s="1"/>
  <c r="A17" i="4"/>
  <c r="G17" i="4" s="1"/>
  <c r="H17" i="4" s="1"/>
  <c r="Q17" i="2" s="1"/>
  <c r="B17" i="4"/>
  <c r="J17" i="4" s="1"/>
  <c r="C17" i="4"/>
  <c r="D17" i="4"/>
  <c r="E17" i="4"/>
  <c r="F17" i="4" s="1"/>
  <c r="A18" i="4"/>
  <c r="G18" i="4" s="1"/>
  <c r="H18" i="4" s="1"/>
  <c r="Q18" i="2" s="1"/>
  <c r="B18" i="4"/>
  <c r="J18" i="4" s="1"/>
  <c r="C18" i="4"/>
  <c r="D18" i="4"/>
  <c r="E18" i="4"/>
  <c r="F18" i="4" s="1"/>
  <c r="A19" i="4"/>
  <c r="G19" i="4" s="1"/>
  <c r="H19" i="4" s="1"/>
  <c r="Q19" i="2" s="1"/>
  <c r="B19" i="4"/>
  <c r="J19" i="4" s="1"/>
  <c r="C19" i="4"/>
  <c r="D19" i="4"/>
  <c r="E19" i="4"/>
  <c r="F19" i="4" s="1"/>
  <c r="A20" i="4"/>
  <c r="G20" i="4" s="1"/>
  <c r="H20" i="4" s="1"/>
  <c r="Q20" i="2" s="1"/>
  <c r="B20" i="4"/>
  <c r="J20" i="4" s="1"/>
  <c r="C20" i="4"/>
  <c r="D20" i="4"/>
  <c r="E20" i="4"/>
  <c r="F20" i="4" s="1"/>
  <c r="A21" i="4"/>
  <c r="G21" i="4" s="1"/>
  <c r="H21" i="4" s="1"/>
  <c r="Q21" i="2" s="1"/>
  <c r="B21" i="4"/>
  <c r="J21" i="4" s="1"/>
  <c r="C21" i="4"/>
  <c r="D21" i="4"/>
  <c r="E21" i="4"/>
  <c r="F21" i="4" s="1"/>
  <c r="A22" i="4"/>
  <c r="G22" i="4" s="1"/>
  <c r="H22" i="4" s="1"/>
  <c r="Q22" i="2" s="1"/>
  <c r="B22" i="4"/>
  <c r="J22" i="4" s="1"/>
  <c r="C22" i="4"/>
  <c r="D22" i="4"/>
  <c r="E22" i="4"/>
  <c r="F22" i="4" s="1"/>
  <c r="A23" i="4"/>
  <c r="G23" i="4" s="1"/>
  <c r="H23" i="4" s="1"/>
  <c r="Q23" i="2" s="1"/>
  <c r="B23" i="4"/>
  <c r="J23" i="4" s="1"/>
  <c r="C23" i="4"/>
  <c r="D23" i="4"/>
  <c r="E23" i="4"/>
  <c r="F23" i="4" s="1"/>
  <c r="A24" i="4"/>
  <c r="G24" i="4" s="1"/>
  <c r="H24" i="4" s="1"/>
  <c r="Q24" i="2" s="1"/>
  <c r="B24" i="4"/>
  <c r="J24" i="4" s="1"/>
  <c r="C24" i="4"/>
  <c r="D24" i="4"/>
  <c r="E24" i="4"/>
  <c r="F24" i="4" s="1"/>
  <c r="A25" i="4"/>
  <c r="G25" i="4" s="1"/>
  <c r="H25" i="4" s="1"/>
  <c r="Q25" i="2" s="1"/>
  <c r="B25" i="4"/>
  <c r="J25" i="4" s="1"/>
  <c r="C25" i="4"/>
  <c r="D25" i="4"/>
  <c r="E25" i="4"/>
  <c r="F25" i="4" s="1"/>
  <c r="A26" i="4"/>
  <c r="G26" i="4" s="1"/>
  <c r="I26" i="4" s="1"/>
  <c r="B26" i="4"/>
  <c r="J26" i="4" s="1"/>
  <c r="C26" i="4"/>
  <c r="D26" i="4"/>
  <c r="E26" i="4"/>
  <c r="F26" i="4" s="1"/>
  <c r="A27" i="4"/>
  <c r="G27" i="4" s="1"/>
  <c r="H27" i="4" s="1"/>
  <c r="Q27" i="2" s="1"/>
  <c r="B27" i="4"/>
  <c r="J27" i="4" s="1"/>
  <c r="C27" i="4"/>
  <c r="D27" i="4"/>
  <c r="E27" i="4"/>
  <c r="F27" i="4" s="1"/>
  <c r="A28" i="4"/>
  <c r="G28" i="4" s="1"/>
  <c r="H28" i="4" s="1"/>
  <c r="Q28" i="2" s="1"/>
  <c r="B28" i="4"/>
  <c r="J28" i="4" s="1"/>
  <c r="C28" i="4"/>
  <c r="D28" i="4"/>
  <c r="E28" i="4"/>
  <c r="F28" i="4" s="1"/>
  <c r="A29" i="4"/>
  <c r="G29" i="4" s="1"/>
  <c r="H29" i="4" s="1"/>
  <c r="B29" i="4"/>
  <c r="J29" i="4" s="1"/>
  <c r="C29" i="4"/>
  <c r="D29" i="4"/>
  <c r="E29" i="4"/>
  <c r="F29" i="4" s="1"/>
  <c r="A30" i="4"/>
  <c r="G30" i="4" s="1"/>
  <c r="H30" i="4" s="1"/>
  <c r="B30" i="4"/>
  <c r="J30" i="4" s="1"/>
  <c r="C30" i="4"/>
  <c r="D30" i="4"/>
  <c r="E30" i="4"/>
  <c r="F30" i="4" s="1"/>
  <c r="A31" i="4"/>
  <c r="G31" i="4" s="1"/>
  <c r="H31" i="4" s="1"/>
  <c r="B31" i="4"/>
  <c r="J31" i="4" s="1"/>
  <c r="C31" i="4"/>
  <c r="D31" i="4"/>
  <c r="E31" i="4"/>
  <c r="F31" i="4" s="1"/>
  <c r="A32" i="4"/>
  <c r="G32" i="4" s="1"/>
  <c r="H32" i="4" s="1"/>
  <c r="B32" i="4"/>
  <c r="J32" i="4" s="1"/>
  <c r="C32" i="4"/>
  <c r="D32" i="4"/>
  <c r="E32" i="4"/>
  <c r="F32" i="4" s="1"/>
  <c r="A33" i="4"/>
  <c r="G33" i="4" s="1"/>
  <c r="H33" i="4" s="1"/>
  <c r="B33" i="4"/>
  <c r="J33" i="4" s="1"/>
  <c r="C33" i="4"/>
  <c r="D33" i="4"/>
  <c r="E33" i="4"/>
  <c r="F33" i="4" s="1"/>
  <c r="A34" i="4"/>
  <c r="G34" i="4" s="1"/>
  <c r="H34" i="4" s="1"/>
  <c r="B34" i="4"/>
  <c r="J34" i="4" s="1"/>
  <c r="C34" i="4"/>
  <c r="D34" i="4"/>
  <c r="E34" i="4"/>
  <c r="F34" i="4" s="1"/>
  <c r="A35" i="4"/>
  <c r="G35" i="4" s="1"/>
  <c r="H35" i="4" s="1"/>
  <c r="B35" i="4"/>
  <c r="J35" i="4" s="1"/>
  <c r="C35" i="4"/>
  <c r="D35" i="4"/>
  <c r="E35" i="4"/>
  <c r="F35" i="4" s="1"/>
  <c r="A36" i="4"/>
  <c r="G36" i="4" s="1"/>
  <c r="H36" i="4" s="1"/>
  <c r="B36" i="4"/>
  <c r="J36" i="4" s="1"/>
  <c r="C36" i="4"/>
  <c r="D36" i="4"/>
  <c r="E36" i="4"/>
  <c r="F36" i="4" s="1"/>
  <c r="A37" i="4"/>
  <c r="G37" i="4" s="1"/>
  <c r="H37" i="4" s="1"/>
  <c r="B37" i="4"/>
  <c r="J37" i="4" s="1"/>
  <c r="C37" i="4"/>
  <c r="D37" i="4"/>
  <c r="E37" i="4"/>
  <c r="F37" i="4" s="1"/>
  <c r="A38" i="4"/>
  <c r="G38" i="4" s="1"/>
  <c r="H38" i="4" s="1"/>
  <c r="B38" i="4"/>
  <c r="J38" i="4" s="1"/>
  <c r="C38" i="4"/>
  <c r="D38" i="4"/>
  <c r="E38" i="4"/>
  <c r="F38" i="4" s="1"/>
  <c r="A39" i="4"/>
  <c r="G39" i="4" s="1"/>
  <c r="H39" i="4" s="1"/>
  <c r="B39" i="4"/>
  <c r="J39" i="4" s="1"/>
  <c r="C39" i="4"/>
  <c r="D39" i="4"/>
  <c r="E39" i="4"/>
  <c r="F39" i="4" s="1"/>
  <c r="A40" i="4"/>
  <c r="G40" i="4" s="1"/>
  <c r="H40" i="4" s="1"/>
  <c r="B40" i="4"/>
  <c r="J40" i="4" s="1"/>
  <c r="C40" i="4"/>
  <c r="D40" i="4"/>
  <c r="E40" i="4"/>
  <c r="F40" i="4" s="1"/>
  <c r="A41" i="4"/>
  <c r="G41" i="4" s="1"/>
  <c r="H41" i="4" s="1"/>
  <c r="B41" i="4"/>
  <c r="J41" i="4" s="1"/>
  <c r="C41" i="4"/>
  <c r="D41" i="4"/>
  <c r="E41" i="4"/>
  <c r="F41" i="4" s="1"/>
  <c r="A42" i="4"/>
  <c r="G42" i="4" s="1"/>
  <c r="H42" i="4" s="1"/>
  <c r="B42" i="4"/>
  <c r="J42" i="4" s="1"/>
  <c r="C42" i="4"/>
  <c r="D42" i="4"/>
  <c r="E42" i="4"/>
  <c r="F42" i="4" s="1"/>
  <c r="A43" i="4"/>
  <c r="G43" i="4" s="1"/>
  <c r="H43" i="4" s="1"/>
  <c r="B43" i="4"/>
  <c r="J43" i="4" s="1"/>
  <c r="C43" i="4"/>
  <c r="D43" i="4"/>
  <c r="E43" i="4"/>
  <c r="F43" i="4" s="1"/>
  <c r="A44" i="4"/>
  <c r="G44" i="4" s="1"/>
  <c r="H44" i="4" s="1"/>
  <c r="B44" i="4"/>
  <c r="J44" i="4" s="1"/>
  <c r="C44" i="4"/>
  <c r="D44" i="4"/>
  <c r="E44" i="4"/>
  <c r="F44" i="4" s="1"/>
  <c r="A45" i="4"/>
  <c r="G45" i="4" s="1"/>
  <c r="H45" i="4" s="1"/>
  <c r="B45" i="4"/>
  <c r="J45" i="4" s="1"/>
  <c r="C45" i="4"/>
  <c r="D45" i="4"/>
  <c r="E45" i="4"/>
  <c r="F45" i="4" s="1"/>
  <c r="A46" i="4"/>
  <c r="G46" i="4" s="1"/>
  <c r="I46" i="4" s="1"/>
  <c r="B46" i="4"/>
  <c r="J46" i="4" s="1"/>
  <c r="C46" i="4"/>
  <c r="D46" i="4"/>
  <c r="E46" i="4"/>
  <c r="F46" i="4" s="1"/>
  <c r="A47" i="4"/>
  <c r="G47" i="4" s="1"/>
  <c r="H47" i="4" s="1"/>
  <c r="B47" i="4"/>
  <c r="J47" i="4" s="1"/>
  <c r="C47" i="4"/>
  <c r="D47" i="4"/>
  <c r="E47" i="4"/>
  <c r="F47" i="4" s="1"/>
  <c r="A48" i="4"/>
  <c r="G48" i="4" s="1"/>
  <c r="H48" i="4" s="1"/>
  <c r="B48" i="4"/>
  <c r="J48" i="4" s="1"/>
  <c r="C48" i="4"/>
  <c r="D48" i="4"/>
  <c r="E48" i="4"/>
  <c r="F48" i="4" s="1"/>
  <c r="A49" i="4"/>
  <c r="G49" i="4" s="1"/>
  <c r="H49" i="4" s="1"/>
  <c r="B49" i="4"/>
  <c r="J49" i="4" s="1"/>
  <c r="C49" i="4"/>
  <c r="D49" i="4"/>
  <c r="E49" i="4"/>
  <c r="F49" i="4" s="1"/>
  <c r="A50" i="4"/>
  <c r="G50" i="4" s="1"/>
  <c r="H50" i="4" s="1"/>
  <c r="B50" i="4"/>
  <c r="J50" i="4" s="1"/>
  <c r="C50" i="4"/>
  <c r="D50" i="4"/>
  <c r="E50" i="4"/>
  <c r="F50" i="4" s="1"/>
  <c r="E2" i="4"/>
  <c r="F2" i="4" s="1"/>
  <c r="D2" i="4"/>
  <c r="C2" i="4"/>
  <c r="B2" i="4"/>
  <c r="A2" i="4"/>
  <c r="H1" i="4"/>
  <c r="B5" i="2"/>
  <c r="B3" i="2"/>
  <c r="D1" i="1" s="1"/>
  <c r="F1" i="1"/>
  <c r="D2" i="1"/>
  <c r="D19" i="3"/>
  <c r="D20" i="3"/>
  <c r="D21" i="3"/>
  <c r="D22" i="3"/>
  <c r="D23" i="3"/>
  <c r="D24" i="3"/>
  <c r="D25" i="3"/>
  <c r="D26" i="3"/>
  <c r="D27" i="3"/>
  <c r="D28" i="3"/>
  <c r="D29" i="3"/>
  <c r="D30" i="3"/>
  <c r="D31" i="3"/>
  <c r="D32" i="3"/>
  <c r="D33" i="3"/>
  <c r="D34" i="3"/>
  <c r="D35" i="3"/>
  <c r="D36" i="3"/>
  <c r="D37" i="3"/>
  <c r="D38" i="3"/>
  <c r="D39" i="3"/>
  <c r="D40" i="3"/>
  <c r="D41" i="3"/>
  <c r="D42" i="3"/>
  <c r="D43" i="3"/>
  <c r="D44" i="3"/>
  <c r="D45" i="3"/>
  <c r="D46" i="3"/>
  <c r="E13" i="1" l="1"/>
  <c r="E17" i="1"/>
  <c r="E21" i="1"/>
  <c r="E14" i="1"/>
  <c r="E18" i="1"/>
  <c r="E22" i="1"/>
  <c r="E11" i="1"/>
  <c r="E15" i="1"/>
  <c r="E19" i="1"/>
  <c r="E23" i="1"/>
  <c r="E12" i="1"/>
  <c r="E16" i="1"/>
  <c r="E20" i="1"/>
  <c r="H46" i="4"/>
  <c r="Q47" i="2" s="1"/>
  <c r="H26" i="4"/>
  <c r="Q26" i="2" s="1"/>
  <c r="G2" i="4"/>
  <c r="I2" i="4" s="1"/>
  <c r="H2" i="4" s="1"/>
  <c r="Q9" i="1"/>
  <c r="G11" i="4"/>
  <c r="H11" i="4" s="1"/>
  <c r="C9" i="3"/>
  <c r="Q34" i="2"/>
  <c r="Q30" i="2"/>
  <c r="G4" i="4"/>
  <c r="G3" i="4"/>
  <c r="I50" i="4"/>
  <c r="I42" i="4"/>
  <c r="I49" i="4"/>
  <c r="Q46" i="2"/>
  <c r="Q42" i="2"/>
  <c r="Q38" i="2"/>
  <c r="I34" i="4"/>
  <c r="Q13" i="2"/>
  <c r="Q9" i="2"/>
  <c r="Q5" i="2"/>
  <c r="J4" i="4"/>
  <c r="I22" i="4"/>
  <c r="Q8" i="1"/>
  <c r="J2" i="4"/>
  <c r="Q7" i="1"/>
  <c r="I14" i="4"/>
  <c r="Q14" i="2"/>
  <c r="I27" i="4"/>
  <c r="I18" i="4"/>
  <c r="I10" i="4"/>
  <c r="Q10" i="2"/>
  <c r="I6" i="4"/>
  <c r="Q6" i="2"/>
  <c r="I30" i="4"/>
  <c r="Q31" i="2"/>
  <c r="I38" i="4"/>
  <c r="Q39" i="2"/>
  <c r="Q32" i="2"/>
  <c r="I31" i="4"/>
  <c r="Q48" i="2"/>
  <c r="I47" i="4"/>
  <c r="Q40" i="2"/>
  <c r="I39" i="4"/>
  <c r="I7" i="4"/>
  <c r="Q7" i="2"/>
  <c r="I40" i="4"/>
  <c r="Q41" i="2"/>
  <c r="I24" i="4"/>
  <c r="I23" i="4"/>
  <c r="Q15" i="2"/>
  <c r="I15" i="4"/>
  <c r="I45" i="4"/>
  <c r="I29" i="4"/>
  <c r="I13" i="4"/>
  <c r="I36" i="4"/>
  <c r="Q37" i="2"/>
  <c r="I20" i="4"/>
  <c r="I16" i="4"/>
  <c r="Q16" i="2"/>
  <c r="I12" i="4"/>
  <c r="Q12" i="2"/>
  <c r="Q8" i="2"/>
  <c r="I8" i="4"/>
  <c r="J3" i="4"/>
  <c r="Q35" i="2"/>
  <c r="I41" i="4"/>
  <c r="I25" i="4"/>
  <c r="I9" i="4"/>
  <c r="I48" i="4"/>
  <c r="Q49" i="2"/>
  <c r="I32" i="4"/>
  <c r="Q33" i="2"/>
  <c r="I28" i="4"/>
  <c r="Q44" i="2"/>
  <c r="I43" i="4"/>
  <c r="Q36" i="2"/>
  <c r="I35" i="4"/>
  <c r="I19" i="4"/>
  <c r="Q11" i="2"/>
  <c r="Q51" i="2"/>
  <c r="Q43" i="2"/>
  <c r="I37" i="4"/>
  <c r="I21" i="4"/>
  <c r="I5" i="4"/>
  <c r="I44" i="4"/>
  <c r="Q45" i="2"/>
  <c r="Q50" i="2"/>
  <c r="I33" i="4"/>
  <c r="I17" i="4"/>
  <c r="D3" i="1"/>
  <c r="A1" i="3"/>
  <c r="J24" i="3"/>
  <c r="K24" i="3" s="1"/>
  <c r="J25" i="3"/>
  <c r="K25" i="3" s="1"/>
  <c r="J26" i="3"/>
  <c r="K26" i="3" s="1"/>
  <c r="J27" i="3"/>
  <c r="K27" i="3" s="1"/>
  <c r="J28" i="3"/>
  <c r="K28" i="3" s="1"/>
  <c r="J29" i="3"/>
  <c r="K29" i="3" s="1"/>
  <c r="J30" i="3"/>
  <c r="K30" i="3" s="1"/>
  <c r="J31" i="3"/>
  <c r="K31" i="3" s="1"/>
  <c r="J32" i="3"/>
  <c r="K32" i="3" s="1"/>
  <c r="J33" i="3"/>
  <c r="K33" i="3" s="1"/>
  <c r="J34" i="3"/>
  <c r="K34" i="3" s="1"/>
  <c r="J35" i="3"/>
  <c r="K35" i="3" s="1"/>
  <c r="J36" i="3"/>
  <c r="K36" i="3" s="1"/>
  <c r="J37" i="3"/>
  <c r="K37" i="3" s="1"/>
  <c r="J38" i="3"/>
  <c r="K38" i="3" s="1"/>
  <c r="J39" i="3"/>
  <c r="K39" i="3" s="1"/>
  <c r="J40" i="3"/>
  <c r="K40" i="3" s="1"/>
  <c r="J41" i="3"/>
  <c r="K41" i="3" s="1"/>
  <c r="J42" i="3"/>
  <c r="K42" i="3" s="1"/>
  <c r="J43" i="3"/>
  <c r="K43" i="3" s="1"/>
  <c r="J44" i="3"/>
  <c r="K44" i="3" s="1"/>
  <c r="J45" i="3"/>
  <c r="K45" i="3" s="1"/>
  <c r="J46" i="3"/>
  <c r="K46" i="3" s="1"/>
  <c r="J47" i="3"/>
  <c r="K47" i="3" s="1"/>
  <c r="J48" i="3"/>
  <c r="K48" i="3" s="1"/>
  <c r="J49" i="3"/>
  <c r="K49" i="3" s="1"/>
  <c r="J50" i="3"/>
  <c r="K50" i="3" s="1"/>
  <c r="L12" i="1"/>
  <c r="M12" i="1"/>
  <c r="N12" i="1"/>
  <c r="O12" i="1" s="1"/>
  <c r="L13" i="1"/>
  <c r="M13" i="1"/>
  <c r="N13" i="1"/>
  <c r="O13" i="1" s="1"/>
  <c r="L14" i="1"/>
  <c r="M14" i="1"/>
  <c r="N14" i="1"/>
  <c r="O14" i="1" s="1"/>
  <c r="L15" i="1"/>
  <c r="M15" i="1"/>
  <c r="N15" i="1"/>
  <c r="O15" i="1" s="1"/>
  <c r="L16" i="1"/>
  <c r="M16" i="1"/>
  <c r="N16" i="1"/>
  <c r="O16" i="1" s="1"/>
  <c r="L17" i="1"/>
  <c r="M17" i="1"/>
  <c r="N17" i="1"/>
  <c r="O17" i="1" s="1"/>
  <c r="L18" i="1"/>
  <c r="M18" i="1"/>
  <c r="N18" i="1"/>
  <c r="O18" i="1" s="1"/>
  <c r="L19" i="1"/>
  <c r="M19" i="1"/>
  <c r="N19" i="1"/>
  <c r="O19" i="1" s="1"/>
  <c r="L20" i="1"/>
  <c r="M20" i="1"/>
  <c r="N20" i="1"/>
  <c r="O20" i="1" s="1"/>
  <c r="L21" i="1"/>
  <c r="M21" i="1"/>
  <c r="N21" i="1"/>
  <c r="O21" i="1" s="1"/>
  <c r="L22" i="1"/>
  <c r="M22" i="1"/>
  <c r="N22" i="1"/>
  <c r="O22" i="1" s="1"/>
  <c r="R22" i="1"/>
  <c r="L23" i="1"/>
  <c r="M23" i="1"/>
  <c r="N23" i="1"/>
  <c r="O23" i="1" s="1"/>
  <c r="R23" i="1"/>
  <c r="L46" i="1"/>
  <c r="M46" i="1"/>
  <c r="N46" i="1"/>
  <c r="O46" i="1" s="1"/>
  <c r="R46" i="1"/>
  <c r="L47" i="1"/>
  <c r="M47" i="1"/>
  <c r="N47" i="1"/>
  <c r="O47" i="1" s="1"/>
  <c r="R47" i="1"/>
  <c r="L48" i="1"/>
  <c r="M48" i="1"/>
  <c r="N48" i="1"/>
  <c r="O48" i="1" s="1"/>
  <c r="R48" i="1"/>
  <c r="L49" i="1"/>
  <c r="M49" i="1"/>
  <c r="N49" i="1"/>
  <c r="O49" i="1" s="1"/>
  <c r="R49" i="1"/>
  <c r="L50" i="1"/>
  <c r="M50" i="1"/>
  <c r="N50" i="1"/>
  <c r="O50" i="1" s="1"/>
  <c r="R50" i="1"/>
  <c r="L51" i="1"/>
  <c r="M51" i="1"/>
  <c r="N51" i="1"/>
  <c r="O51" i="1" s="1"/>
  <c r="R51" i="1"/>
  <c r="L52" i="1"/>
  <c r="M52" i="1"/>
  <c r="N52" i="1"/>
  <c r="O52" i="1" s="1"/>
  <c r="R52" i="1"/>
  <c r="L53" i="1"/>
  <c r="M53" i="1"/>
  <c r="N53" i="1"/>
  <c r="O53" i="1" s="1"/>
  <c r="R53" i="1"/>
  <c r="A14" i="1"/>
  <c r="B14" i="1"/>
  <c r="C14" i="1"/>
  <c r="D14" i="1" s="1"/>
  <c r="F14" i="1" s="1"/>
  <c r="A15" i="1"/>
  <c r="B15" i="1"/>
  <c r="C15" i="1"/>
  <c r="D15" i="1" s="1"/>
  <c r="A16" i="1"/>
  <c r="B16" i="1"/>
  <c r="C16" i="1"/>
  <c r="D16" i="1" s="1"/>
  <c r="F16" i="1" s="1"/>
  <c r="A17" i="1"/>
  <c r="B17" i="1"/>
  <c r="C17" i="1"/>
  <c r="D17" i="1" s="1"/>
  <c r="A18" i="1"/>
  <c r="B18" i="1"/>
  <c r="C18" i="1"/>
  <c r="D18" i="1" s="1"/>
  <c r="F18" i="1" s="1"/>
  <c r="A19" i="1"/>
  <c r="B19" i="1"/>
  <c r="C19" i="1"/>
  <c r="D19" i="1" s="1"/>
  <c r="H19" i="1" s="1"/>
  <c r="I19" i="1" s="1"/>
  <c r="J19" i="1" s="1"/>
  <c r="A20" i="1"/>
  <c r="B20" i="1"/>
  <c r="C20" i="1"/>
  <c r="D20" i="1" s="1"/>
  <c r="F20" i="1" s="1"/>
  <c r="A21" i="1"/>
  <c r="B21" i="1"/>
  <c r="C21" i="1"/>
  <c r="D21" i="1" s="1"/>
  <c r="H21" i="1" s="1"/>
  <c r="I21" i="1" s="1"/>
  <c r="J21" i="1" s="1"/>
  <c r="A22" i="1"/>
  <c r="B22" i="1"/>
  <c r="C22" i="1"/>
  <c r="D22" i="1" s="1"/>
  <c r="F22" i="1" s="1"/>
  <c r="A23" i="1"/>
  <c r="B23" i="1"/>
  <c r="C23" i="1"/>
  <c r="D23" i="1" s="1"/>
  <c r="H23" i="1" s="1"/>
  <c r="I23" i="1" s="1"/>
  <c r="J23" i="1" s="1"/>
  <c r="A46" i="1"/>
  <c r="B46" i="1"/>
  <c r="C46" i="1"/>
  <c r="D46" i="1" s="1"/>
  <c r="H46" i="1" s="1"/>
  <c r="I46" i="1" s="1"/>
  <c r="J46" i="1" s="1"/>
  <c r="A47" i="1"/>
  <c r="B47" i="1"/>
  <c r="C47" i="1"/>
  <c r="E47" i="1" s="1"/>
  <c r="G47" i="1" s="1"/>
  <c r="A48" i="1"/>
  <c r="B48" i="1"/>
  <c r="C48" i="1"/>
  <c r="D48" i="1" s="1"/>
  <c r="H48" i="1" s="1"/>
  <c r="I48" i="1" s="1"/>
  <c r="J48" i="1" s="1"/>
  <c r="A49" i="1"/>
  <c r="B49" i="1"/>
  <c r="C49" i="1"/>
  <c r="E49" i="1" s="1"/>
  <c r="G49" i="1" s="1"/>
  <c r="A50" i="1"/>
  <c r="B50" i="1"/>
  <c r="C50" i="1"/>
  <c r="D50" i="1" s="1"/>
  <c r="H50" i="1" s="1"/>
  <c r="I50" i="1" s="1"/>
  <c r="J50" i="1" s="1"/>
  <c r="A51" i="1"/>
  <c r="B51" i="1"/>
  <c r="C51" i="1"/>
  <c r="E51" i="1" s="1"/>
  <c r="G51" i="1" s="1"/>
  <c r="A52" i="1"/>
  <c r="B52" i="1"/>
  <c r="C52" i="1"/>
  <c r="D52" i="1" s="1"/>
  <c r="H52" i="1" s="1"/>
  <c r="I52" i="1" s="1"/>
  <c r="J52" i="1" s="1"/>
  <c r="A53" i="1"/>
  <c r="B53" i="1"/>
  <c r="C53" i="1"/>
  <c r="E53" i="1" s="1"/>
  <c r="G53" i="1" s="1"/>
  <c r="A54" i="1"/>
  <c r="B54" i="1"/>
  <c r="C54" i="1"/>
  <c r="D54" i="1" s="1"/>
  <c r="H54" i="1" s="1"/>
  <c r="I54" i="1" s="1"/>
  <c r="A55" i="1"/>
  <c r="B55" i="1"/>
  <c r="C55" i="1"/>
  <c r="E55" i="1" s="1"/>
  <c r="G55" i="1" s="1"/>
  <c r="A13" i="1"/>
  <c r="B13" i="1"/>
  <c r="C13" i="1"/>
  <c r="G13" i="1" s="1"/>
  <c r="A1" i="1"/>
  <c r="L8" i="1"/>
  <c r="M8" i="1"/>
  <c r="N8" i="1"/>
  <c r="O8" i="1" s="1"/>
  <c r="L9" i="1"/>
  <c r="M9" i="1"/>
  <c r="N9" i="1"/>
  <c r="O9" i="1" s="1"/>
  <c r="L10" i="1"/>
  <c r="M10" i="1"/>
  <c r="N10" i="1"/>
  <c r="O10" i="1" s="1"/>
  <c r="L11" i="1"/>
  <c r="M11" i="1"/>
  <c r="N11" i="1"/>
  <c r="O11" i="1" s="1"/>
  <c r="B8" i="1"/>
  <c r="C8" i="1"/>
  <c r="D8" i="1" s="1"/>
  <c r="F8" i="1" s="1"/>
  <c r="B9" i="1"/>
  <c r="C9" i="1"/>
  <c r="B10" i="1"/>
  <c r="C10" i="1"/>
  <c r="B11" i="1"/>
  <c r="C11" i="1"/>
  <c r="D11" i="1" s="1"/>
  <c r="B12" i="1"/>
  <c r="C12" i="1"/>
  <c r="M7" i="1"/>
  <c r="N7" i="1"/>
  <c r="L7" i="1"/>
  <c r="O7" i="1" l="1"/>
  <c r="F2" i="1"/>
  <c r="F3" i="1" s="1"/>
  <c r="E10" i="1"/>
  <c r="G10" i="1" s="1"/>
  <c r="E8" i="1"/>
  <c r="G8" i="1" s="1"/>
  <c r="E9" i="1"/>
  <c r="G9" i="1" s="1"/>
  <c r="I11" i="4"/>
  <c r="I3" i="4"/>
  <c r="H3" i="4" s="1"/>
  <c r="G11" i="1"/>
  <c r="G12" i="1"/>
  <c r="D53" i="1"/>
  <c r="F53" i="1" s="1"/>
  <c r="G16" i="1"/>
  <c r="D47" i="1"/>
  <c r="F47" i="1" s="1"/>
  <c r="D55" i="1"/>
  <c r="F55" i="1" s="1"/>
  <c r="D49" i="1"/>
  <c r="F49" i="1" s="1"/>
  <c r="D51" i="1"/>
  <c r="F51" i="1" s="1"/>
  <c r="D12" i="1"/>
  <c r="F12" i="1" s="1"/>
  <c r="D13" i="1"/>
  <c r="F13" i="1" s="1"/>
  <c r="G22" i="1"/>
  <c r="G20" i="1"/>
  <c r="G18" i="1"/>
  <c r="D9" i="1"/>
  <c r="F9" i="1" s="1"/>
  <c r="G14" i="1"/>
  <c r="F21" i="1"/>
  <c r="F50" i="1"/>
  <c r="F54" i="1"/>
  <c r="F48" i="1"/>
  <c r="F23" i="1"/>
  <c r="H22" i="1"/>
  <c r="I22" i="1" s="1"/>
  <c r="J22" i="1" s="1"/>
  <c r="F46" i="1"/>
  <c r="F11" i="1"/>
  <c r="H20" i="1"/>
  <c r="I20" i="1" s="1"/>
  <c r="J20" i="1" s="1"/>
  <c r="F15" i="1"/>
  <c r="F17" i="1"/>
  <c r="J54" i="1"/>
  <c r="F52" i="1"/>
  <c r="F19" i="1"/>
  <c r="E54" i="1"/>
  <c r="G54" i="1" s="1"/>
  <c r="E52" i="1"/>
  <c r="G52" i="1" s="1"/>
  <c r="E50" i="1"/>
  <c r="G50" i="1" s="1"/>
  <c r="E48" i="1"/>
  <c r="G48" i="1" s="1"/>
  <c r="E46" i="1"/>
  <c r="G46" i="1" s="1"/>
  <c r="G23" i="1"/>
  <c r="G21" i="1"/>
  <c r="G19" i="1"/>
  <c r="G17" i="1"/>
  <c r="G15" i="1"/>
  <c r="D10" i="1"/>
  <c r="C15" i="3" a="1"/>
  <c r="C15" i="3" s="1"/>
  <c r="I16" i="3" a="1"/>
  <c r="H16" i="3" a="1"/>
  <c r="H16" i="3" s="1"/>
  <c r="J23" i="3" l="1"/>
  <c r="H49" i="1"/>
  <c r="I49" i="1" s="1"/>
  <c r="J49" i="1" s="1"/>
  <c r="H53" i="1"/>
  <c r="I53" i="1" s="1"/>
  <c r="J53" i="1" s="1"/>
  <c r="H51" i="1"/>
  <c r="I51" i="1" s="1"/>
  <c r="J51" i="1" s="1"/>
  <c r="H55" i="1"/>
  <c r="J55" i="1" s="1"/>
  <c r="H47" i="1"/>
  <c r="I47" i="1" s="1"/>
  <c r="J47" i="1" s="1"/>
  <c r="I16" i="3"/>
  <c r="F10" i="1"/>
  <c r="I55" i="1" l="1"/>
  <c r="A8" i="1"/>
  <c r="C6" i="3"/>
  <c r="C5" i="3"/>
  <c r="C4" i="3"/>
  <c r="A9" i="1"/>
  <c r="A10" i="1"/>
  <c r="A11" i="1"/>
  <c r="A12" i="1"/>
  <c r="C7" i="1"/>
  <c r="B7" i="1"/>
  <c r="A7" i="1"/>
  <c r="E7" i="1" l="1"/>
  <c r="G7" i="1" s="1"/>
  <c r="Q3" i="2"/>
  <c r="I4" i="4"/>
  <c r="D7" i="1"/>
  <c r="C7" i="3"/>
  <c r="H4" i="4" l="1"/>
  <c r="Q4" i="2" s="1"/>
  <c r="H18" i="1"/>
  <c r="I18" i="1" s="1"/>
  <c r="J18" i="1" s="1"/>
  <c r="H17" i="1"/>
  <c r="I17" i="1" s="1"/>
  <c r="J17" i="1" s="1"/>
  <c r="H15" i="1"/>
  <c r="I15" i="1" s="1"/>
  <c r="J15" i="1" s="1"/>
  <c r="H16" i="1"/>
  <c r="I16" i="1" s="1"/>
  <c r="J16" i="1" s="1"/>
  <c r="H14" i="1"/>
  <c r="H13" i="1"/>
  <c r="H11" i="1"/>
  <c r="H12" i="1"/>
  <c r="H8" i="1"/>
  <c r="H9" i="1"/>
  <c r="H10" i="1"/>
  <c r="H7" i="1"/>
  <c r="F7" i="1"/>
  <c r="D9" i="3"/>
  <c r="J14" i="3" l="1"/>
  <c r="J19" i="3" l="1"/>
  <c r="J22" i="3"/>
  <c r="J21" i="3"/>
  <c r="J20" i="3"/>
  <c r="J17" i="3"/>
  <c r="J18" i="3"/>
  <c r="J16" i="3"/>
  <c r="R12" i="1" l="1"/>
  <c r="R16" i="1"/>
  <c r="R20" i="1"/>
  <c r="R14" i="1"/>
  <c r="R15" i="1"/>
  <c r="R11" i="1"/>
  <c r="R13" i="1"/>
  <c r="R17" i="1"/>
  <c r="R21" i="1"/>
  <c r="R18" i="1"/>
  <c r="R10" i="1"/>
  <c r="R19" i="1"/>
  <c r="Q2" i="2" l="1"/>
  <c r="B6" i="2" l="1"/>
  <c r="H2" i="1" s="1"/>
  <c r="D10" i="3" l="1"/>
  <c r="E9" i="3" s="1"/>
  <c r="D17" i="3" l="1"/>
  <c r="D18" i="3"/>
  <c r="D16" i="3"/>
  <c r="F16" i="3" l="1" a="1"/>
  <c r="R8" i="1" s="1"/>
  <c r="K23" i="3"/>
  <c r="I14" i="1" s="1"/>
  <c r="J14" i="1" s="1"/>
  <c r="K22" i="3"/>
  <c r="I13" i="1" s="1"/>
  <c r="J13" i="1" s="1"/>
  <c r="K21" i="3"/>
  <c r="I12" i="1" s="1"/>
  <c r="J12" i="1" s="1"/>
  <c r="K20" i="3"/>
  <c r="I11" i="1" s="1"/>
  <c r="J11" i="1" s="1"/>
  <c r="F16" i="3" l="1"/>
  <c r="C12" i="3" s="1"/>
  <c r="K16" i="3" s="1"/>
  <c r="R9" i="1"/>
  <c r="K19" i="3"/>
  <c r="I10" i="1" s="1"/>
  <c r="J10" i="1" s="1"/>
  <c r="K18" i="3"/>
  <c r="I9" i="1" s="1"/>
  <c r="J9" i="1" s="1"/>
  <c r="K17" i="3"/>
  <c r="I8" i="1" s="1"/>
  <c r="J8" i="1" s="1"/>
  <c r="I7" i="1"/>
  <c r="J7" i="1" s="1"/>
  <c r="R7" i="1" l="1"/>
  <c r="L1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tc={04EEA94C-758E-49C8-B25C-FDFD2399DDEB}</author>
    <author>tc={8AFC31E9-9843-4B5D-AC89-B9EA8FB34604}</author>
    <author>tc={FD27A917-0B9B-40D2-BFF3-C42D14D349AF}</author>
    <author>tc={3C4B8F13-39D6-4EA9-9902-731A995197E5}</author>
    <author>tc={8BAD4143-CE53-4BF5-B48B-015D617E40CE}</author>
    <author>tc={A2F6C9AE-DE86-4977-B9A7-784284EB7C33}</author>
    <author>tc={91534507-9332-45B7-A5DD-C6089345C355}</author>
    <author>tc={8C6DAA28-1F1D-486F-B2EE-BC9BB24E961F}</author>
    <author>tc={13255428-6105-433E-943E-87BE1FCD6FA8}</author>
    <author>tc={9ECFDACD-5271-465F-A947-86265E1C0997}</author>
    <author>tc={C3DA3CA2-D54B-4385-BC6C-38F5F3870E8A}</author>
    <author>tc={B96FC2F4-FC73-4C3A-8E42-DF80C486CB38}</author>
  </authors>
  <commentList>
    <comment ref="G1" authorId="0" shapeId="0" xr:uid="{04EEA94C-758E-49C8-B25C-FDFD2399DDEB}">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Fügen Sie ein "ja" ein, wenn der Gesellschafter bzw. der Inhaber der entsprechenden Anteile die wirtschaftlichen Auswirkungen des VSOP zu tragen hat. Wenn nicht, lassen Sie das Feld leer.</t>
      </text>
    </comment>
    <comment ref="N1" authorId="1" shapeId="0" xr:uid="{8AFC31E9-9843-4B5D-AC89-B9EA8FB3460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Falls kein Cliff vereinbart wurde, bitte 0 eintragen.</t>
      </text>
    </comment>
    <comment ref="O1" authorId="2" shapeId="0" xr:uid="{FD27A917-0B9B-40D2-BFF3-C42D14D349AF}">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Falls kein Vestung vereinbart wurde, bitte 0 eintragen.</t>
      </text>
    </comment>
    <comment ref="P1" authorId="3" shapeId="0" xr:uid="{3C4B8F13-39D6-4EA9-9902-731A995197E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Geben Sie die Optionen ein, die von dem Optionsberechtigten beim Exit-ereignis tatsächlich ausgeübt wurden.</t>
      </text>
    </comment>
    <comment ref="Q1" authorId="4" shapeId="0" xr:uid="{8BAD4143-CE53-4BF5-B48B-015D617E40CE}">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möglich. Wird auf den heutigen Tag anhand der zugewiesenen Optionen, des Zuteilungstages sowie von Cliff und Vesting automatisch ermittelt.</t>
      </text>
    </comment>
    <comment ref="B2" authorId="5" shapeId="0" xr:uid="{A2F6C9AE-DE86-4977-B9A7-784284EB7C33}">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Geben Sie Ihren Firmennamen ein.</t>
      </text>
    </comment>
    <comment ref="B3" authorId="6" shapeId="0" xr:uid="{91534507-9332-45B7-A5DD-C6089345C35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möglich. Wert ergibt sich aus der Summe der Geschäftsanteile zum Nominalwert in Spalte F.</t>
      </text>
    </comment>
    <comment ref="B4" authorId="7" shapeId="0" xr:uid="{8C6DAA28-1F1D-486F-B2EE-BC9BB24E961F}">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Geben Sie die Gesamtzahl der virtuellen Optionen an, die ihr VSOP enthält.</t>
      </text>
    </comment>
    <comment ref="B5" authorId="8" shapeId="0" xr:uid="{13255428-6105-433E-943E-87BE1FCD6FA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möglich. Summe aus Spalte L.</t>
      </text>
    </comment>
    <comment ref="B6" authorId="9" shapeId="0" xr:uid="{9ECFDACD-5271-465F-A947-86265E1C0997}">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möglich. Summe aus Spalte Q.</t>
      </text>
    </comment>
    <comment ref="B7" authorId="10" shapeId="0" xr:uid="{C3DA3CA2-D54B-4385-BC6C-38F5F3870E8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möglich. Summe aus Spalte P.</t>
      </text>
    </comment>
    <comment ref="B9" authorId="11" shapeId="0" xr:uid="{B96FC2F4-FC73-4C3A-8E42-DF80C486CB3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Geben Sie den ermittelten oder angenommenen Wert der Gesellschaft ein, damit der rechnerische Wert der Beteiligungen ermittelt werden kann. Für die Optionsberechtigten gibt der Wert nur eine Orientierung, da für die Inhaber von VSOPs letztlich nur der Exit-Erlös (netto) maßgeblich ist.</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tc={BC34C7C5-F1CF-4D87-8268-51639D94F0A0}</author>
    <author>tc={252FDB3F-83CA-4974-9D6C-82454E6EA74A}</author>
    <author>tc={D4852CB8-CB09-4F3D-ADEE-FCCEA44D3419}</author>
    <author>tc={B01302F6-FD73-4EE2-A17A-7ADF3A979D45}</author>
    <author>tc={6537601A-00EB-46C7-A9F7-A9ABDAF79691}</author>
    <author>tc={445B50C9-F43A-4ADB-BE8C-5DA2D31D60C5}</author>
    <author>tc={6AC16063-697B-481C-B498-BE58E0A18D02}</author>
    <author>tc={CA83C4D8-82C9-4BD3-ABCB-1E228732C88E}</author>
  </authors>
  <commentList>
    <comment ref="D6" authorId="0" shapeId="0" xr:uid="{BC34C7C5-F1CF-4D87-8268-51639D94F0A0}">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Bezieht sich auf das reale Stammkapital.</t>
      </text>
    </comment>
    <comment ref="E6" authorId="1" shapeId="0" xr:uid="{252FDB3F-83CA-4974-9D6C-82454E6EA74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Bezieht sich auf das virtuell erhöhte Stammkapital.</t>
      </text>
    </comment>
    <comment ref="G6" authorId="2" shapeId="0" xr:uid="{D4852CB8-CB09-4F3D-ADEE-FCCEA44D3419}">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Nur maßgeblich für Gesellschafter, von denen die wirtschaftlichen Folgen des VSOP zu tragen sind.</t>
      </text>
    </comment>
    <comment ref="H6" authorId="3" shapeId="0" xr:uid="{B01302F6-FD73-4EE2-A17A-7ADF3A979D4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Gesellschafter mit Sonderrechten erhalten ggf. zusätzlich einen Erlösvorzug.</t>
      </text>
    </comment>
    <comment ref="I6" authorId="4" shapeId="0" xr:uid="{6537601A-00EB-46C7-A9F7-A9ABDAF7969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Betrifft nur die Gesellschafter, von denen die wirtschaftlichen Folgen des VSOP zu tragen sind. Es wird davon ausgegangen, dass sich der Exit-Erlös pro rata um die Zahlungsansprüche der Optionsberechtigten reduziert.</t>
      </text>
    </comment>
    <comment ref="J6" authorId="5" shapeId="0" xr:uid="{445B50C9-F43A-4ADB-BE8C-5DA2D31D60C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Nur maßgeblich für Gesellschafter, von denen die wirtschaftlichen Folgen des VSOP zu tragen sind.</t>
      </text>
    </comment>
    <comment ref="O6" authorId="6" shapeId="0" xr:uid="{6AC16063-697B-481C-B498-BE58E0A18D02}">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Rechnerischer Wert, wenn alle zugeteilten Optionen ausgeübt wurden.</t>
      </text>
    </comment>
    <comment ref="Q6" authorId="7" shapeId="0" xr:uid="{CA83C4D8-82C9-4BD3-ABCB-1E228732C88E}">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Beteiligungsquote bezogen auf die ausgeübten Optionen.</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<sst xmlns="http://schemas.openxmlformats.org/spreadsheetml/2006/main" count="94" uniqueCount="86">
  <si>
    <t>Gesellschafter</t>
  </si>
  <si>
    <t>Unternehmenswert:</t>
  </si>
  <si>
    <t>Optionsberechtigte</t>
  </si>
  <si>
    <t>VSOP gesamt:</t>
  </si>
  <si>
    <t>Stammkapital:</t>
  </si>
  <si>
    <t>Name der Gesellschaft:</t>
  </si>
  <si>
    <t>Nominalwert</t>
  </si>
  <si>
    <t>Wert mit VSOP</t>
  </si>
  <si>
    <t>Wert der realen Beteiligung</t>
  </si>
  <si>
    <t>Virtuelle 
Optionen</t>
  </si>
  <si>
    <t>Ausgeübte 
Optionen</t>
  </si>
  <si>
    <t>VSOP-Träger</t>
  </si>
  <si>
    <t>Exit-Erlös (brutto)</t>
  </si>
  <si>
    <t>Exit-Kosten:</t>
  </si>
  <si>
    <t>Exit-Erlös (brutto):</t>
  </si>
  <si>
    <t>Serie A</t>
  </si>
  <si>
    <t>Serie B</t>
  </si>
  <si>
    <t>Sonstige</t>
  </si>
  <si>
    <t>Exit-Erlös</t>
  </si>
  <si>
    <t>Abzgl. Exit-Erlös VSOP</t>
  </si>
  <si>
    <t>Resterlös</t>
  </si>
  <si>
    <t>Nr.</t>
  </si>
  <si>
    <t>je Anteil:</t>
  </si>
  <si>
    <t>Reale Beteiligungsquote</t>
  </si>
  <si>
    <t>Virtuelle Beteiligungsquote</t>
  </si>
  <si>
    <t>Zahlungsanspruch</t>
  </si>
  <si>
    <t>Zahlungs-
anspruch</t>
  </si>
  <si>
    <t>Stammdaten</t>
  </si>
  <si>
    <t>GGf. Erlösvorzug</t>
  </si>
  <si>
    <t>Optionsberechhtige</t>
  </si>
  <si>
    <t>Exit-Erlös (netto) - NE</t>
  </si>
  <si>
    <t>Stammkapital -St</t>
  </si>
  <si>
    <t>VSOP gesamt - OG</t>
  </si>
  <si>
    <t>Stammkapital in EUR:</t>
  </si>
  <si>
    <t>VSOP gesamt in EUR:</t>
  </si>
  <si>
    <t>Ausgeübte Optionen</t>
  </si>
  <si>
    <t>Name</t>
  </si>
  <si>
    <t>Geschäftsanteile</t>
  </si>
  <si>
    <t>gesamt</t>
  </si>
  <si>
    <t>abzgl. Erlösvorzug</t>
  </si>
  <si>
    <t>Zahlungsansprüche gesamt</t>
  </si>
  <si>
    <t>abzgl. Exit-Kosten</t>
  </si>
  <si>
    <t>VSOP-Erlösverteilung und VSOP-Zahlungsansprüche</t>
  </si>
  <si>
    <t>Gevestete Optionen in EUR:</t>
  </si>
  <si>
    <t>Zugewiesene 
Optionen</t>
  </si>
  <si>
    <t>Zugewiesene Optionen in EUR:</t>
  </si>
  <si>
    <t>Optionen</t>
  </si>
  <si>
    <t>Zuteilungstag</t>
  </si>
  <si>
    <t>Heute</t>
  </si>
  <si>
    <t>Cliff</t>
  </si>
  <si>
    <t>Vesting</t>
  </si>
  <si>
    <t>Intervall</t>
  </si>
  <si>
    <t>Optinberechtigte</t>
  </si>
  <si>
    <t>Vesting (Monate)</t>
  </si>
  <si>
    <t>Cliff 
(Monate)</t>
  </si>
  <si>
    <t>Max. virtuelle Beteiligungsquote</t>
  </si>
  <si>
    <t>Heute gevestete 
Optionen</t>
  </si>
  <si>
    <t>Exit-Erlös (netto)</t>
  </si>
  <si>
    <t>Ausgeübte Optionen in EUR:</t>
  </si>
  <si>
    <t>Hinweise</t>
  </si>
  <si>
    <t>Solange kein Exit erfolgt ist, können Sie sich einen Überblick darüber verschaffen, welchen Wert echte und virtuelle Geschäftsanteile aufweisen, sofern Sie einen Unternehmenswert angeben.</t>
  </si>
  <si>
    <t>Zugewiesen:</t>
  </si>
  <si>
    <t>Rest:</t>
  </si>
  <si>
    <t>gevestet:</t>
  </si>
  <si>
    <t>ausgeübt:</t>
  </si>
  <si>
    <t xml:space="preserve">Wenn der Exit-Fall eintritt, oder Sie diesen durchspielen wollen, können Sie den Exit-Erlös berechnen, wenn Sie eingeben, wie viele Optionen von den Optionsberechtigten ausgeübt wurden. </t>
  </si>
  <si>
    <t>Eingaben können nur in den</t>
  </si>
  <si>
    <t>Feldern vorgenommen werden.</t>
  </si>
  <si>
    <t>Bitte beachten Sie auch die Kommentare in den einzelnen Feldern (violettes Symbol im Feld rechts oben)</t>
  </si>
  <si>
    <t>Weitere Fragen? Setzen Sie sich gerne jederzeit mit uns in Verbindung:</t>
  </si>
  <si>
    <t>Bitte teilen Sie uns mit, wenn Sie abweichende Berechnungen bzw. zusätzliche Auswertungen vornehmen möchten.</t>
  </si>
  <si>
    <t>Muster GmbH</t>
  </si>
  <si>
    <t>BIZ | LAW Rechtsanwälte ▪ Ansprechpartner RA Stefan Hartung ▪ hartung@biz-law.eu ▪ +49 (0) 351 3070 7030</t>
  </si>
  <si>
    <t>orangenen</t>
  </si>
  <si>
    <t>Ebenso bitten wir um Unterrichtung, wenn Sie Fehlfunktionen feststellen sollten oder die gewünschten Funktionen nicht gegeben sein sollten.</t>
  </si>
  <si>
    <t>Geschäftsanteils-
nummern</t>
  </si>
  <si>
    <t>Options-
nummern</t>
  </si>
  <si>
    <t>Außerdem wird ersichtlich, wie sich das Optionsprogramm rechnerisch auf den Wert der Geschätfsanteile auswirkt, von denen die wirtschaftlichen Folgen des VSOP zu tragen sind.</t>
  </si>
  <si>
    <t>hellblauen</t>
  </si>
  <si>
    <t xml:space="preserve">und </t>
  </si>
  <si>
    <t>Mit dem VSOP-Rechner können Sie verschiedene Berechnungen vornehmen:</t>
  </si>
  <si>
    <t>Der VSOP-Rechner erhebt keinen Anspruch auf Vollständigkeit und Richtigkeit und kann nur der Orientierung dienen.</t>
  </si>
  <si>
    <t>Der VSOP-Rechner berechnet dann den Zahlungsanspruch der Optionsberechtigten und dessen Auswirkung auf den Exit-Erlös derjenigen, von denen die wirtschaftlichen Folgen zu tragen sind.</t>
  </si>
  <si>
    <t>Sie haben stets im Blick, wem Sie wie viele virtuelle Optionen zugewiesen haben. Der VSOP-Rechner errechnet dazu, wie viele virtuelle Optionen aktuell gevestet sind.</t>
  </si>
  <si>
    <t xml:space="preserve">Der VSOP-Rechner und die einzelnen Arbeitsblätter sind geschützt. </t>
  </si>
  <si>
    <t>Strike Price (Ausübungs-preis)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</si>
</sst>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0.00\ &quot;€&quot;_-;\-* #,##0.00\ &quot;€&quot;_-;_-* &quot;-&quot;??\ &quot;€&quot;_-;_-@_-"/>
    <numFmt numFmtId="43" formatCode="_-* #,##0.00_-;\-* #,##0.00_-;_-* &quot;-&quot;??_-;_-@_-"/>
    <numFmt numFmtId="164" formatCode="#,##0_ ;\-#,##0\ "/>
    <numFmt numFmtId="165" formatCode="0.00000"/>
    <numFmt numFmtId="166" formatCode="_-* #,##0.00\ _€_-;\-* #,##0.00\ _€_-;_-* &quot;-&quot;??\ _€_-;_-@_-"/>
  </numFmts>
  <fonts count="13" x14ac:knownFonts="1">
    <font>
      <sz val="10"/>
      <color theme="1"/>
      <name val="Verdana"/>
      <family val="2"/>
    </font>
    <font>
      <sz val="10"/>
      <color theme="1"/>
      <name val="Verdana"/>
      <family val="2"/>
    </font>
    <font>
      <sz val="11"/>
      <color theme="1"/>
      <name val="Aptos Narrow"/>
      <family val="2"/>
      <scheme val="minor"/>
    </font>
    <font>
      <b/>
      <sz val="10"/>
      <color theme="1"/>
      <name val="Verdana"/>
      <family val="2"/>
    </font>
    <font>
      <sz val="8"/>
      <name val="Verdana"/>
      <family val="2"/>
    </font>
    <font>
      <sz val="9"/>
      <color theme="1"/>
      <name val="Verdana"/>
      <family val="2"/>
    </font>
    <font>
      <sz val="11"/>
      <color theme="1"/>
      <name val="Verdana"/>
      <family val="2"/>
    </font>
    <font>
      <b/>
      <sz val="9"/>
      <color theme="1"/>
      <name val="Verdana"/>
      <family val="2"/>
    </font>
    <font>
      <sz val="9"/>
      <color rgb="FF000000"/>
      <name val="Verdana"/>
      <family val="2"/>
    </font>
    <font>
      <b/>
      <sz val="10"/>
      <color rgb="FFFF0000"/>
      <name val="Verdana"/>
      <family val="2"/>
    </font>
    <font>
      <b/>
      <sz val="11"/>
      <color theme="1"/>
      <name val="Verdana"/>
      <family val="2"/>
    </font>
    <font>
      <u/>
      <sz val="11"/>
      <color theme="1"/>
      <name val="Verdana"/>
      <family val="2"/>
    </font>
    <font>
      <b/>
      <u/>
      <sz val="11"/>
      <color theme="1"/>
      <name val="Verdana"/>
      <family val="2"/>
    </font>
  </fonts>
  <fills count="7">
    <fill>
      <patternFill patternType="none"/>
    </fill>
    <fill>
      <patternFill patternType="gray125"/>
    </fill>
    <fill>
      <patternFill patternType="solid">
        <fgColor theme="3" tint="0.89999084444715716"/>
        <bgColor indexed="64"/>
      </patternFill>
    </fill>
    <fill>
      <patternFill patternType="solid">
        <fgColor theme="0" tint="-0.14999847407452621"/>
        <bgColor indexed="64"/>
      </patternFill>
    </fill>
    <fill>
      <patternFill patternType="solid">
        <fgColor rgb="FFFFFF99"/>
        <bgColor indexed="64"/>
      </patternFill>
    </fill>
    <fill>
      <patternFill patternType="solid">
        <fgColor theme="5" tint="0.79998168889431442"/>
        <bgColor indexed="64"/>
      </patternFill>
    </fill>
    <fill>
      <patternFill patternType="solid">
        <fgColor theme="0"/>
        <bgColor indexed="64"/>
      </patternFill>
    </fill>
  </fills>
  <borders count="41">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right/>
      <top style="thin">
        <color indexed="64"/>
      </top>
      <bottom/>
      <diagonal/>
    </border>
    <border>
      <left/>
      <right style="dotted">
        <color indexed="64"/>
      </right>
      <top style="thin">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s>
  <cellStyleXfs count="7">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xf numFmtId="43" fontId="2" fillId="0" borderId="0" applyFont="0" applyFill="0" applyBorder="0" applyAlignment="0" applyProtection="0"/>
    <xf numFmtId="43" fontId="1" fillId="0" borderId="0" applyFont="0" applyFill="0" applyBorder="0" applyAlignment="0" applyProtection="0"/>
    <xf numFmtId="166" fontId="2" fillId="0" borderId="0" applyFont="0" applyFill="0" applyBorder="0" applyAlignment="0" applyProtection="0"/>
  </cellStyleXfs>
  <cellXfs count="274">
    <xf numFmtId="0" fontId="0" fillId="0" borderId="0" xfId="0"/>
    <xf numFmtId="44" fontId="0" fillId="0" borderId="0" xfId="1" applyFont="1"/>
    <xf numFmtId="44" fontId="0" fillId="0" borderId="0" xfId="0" applyNumberFormat="1"/>
    <xf numFmtId="0" fontId="0" fillId="0" borderId="4" xfId="0" applyBorder="1"/>
    <xf numFmtId="0" fontId="0" fillId="0" borderId="6" xfId="0" applyBorder="1"/>
    <xf numFmtId="0" fontId="0" fillId="0" borderId="11" xfId="0" applyBorder="1"/>
    <xf numFmtId="44" fontId="0" fillId="0" borderId="4" xfId="1" applyFont="1" applyBorder="1"/>
    <xf numFmtId="9" fontId="0" fillId="0" borderId="0" xfId="2" applyFont="1"/>
    <xf numFmtId="10" fontId="0" fillId="0" borderId="0" xfId="2" applyNumberFormat="1" applyFont="1"/>
    <xf numFmtId="44" fontId="0" fillId="0" borderId="6" xfId="1" applyFont="1" applyBorder="1"/>
    <xf numFmtId="44" fontId="0" fillId="0" borderId="11" xfId="1" applyFont="1" applyBorder="1"/>
    <xf numFmtId="0" fontId="5" fillId="0" borderId="0" xfId="0" applyFont="1" applyAlignment="1">
      <alignment horizontal="justify" vertical="center"/>
    </xf>
    <xf numFmtId="10" fontId="0" fillId="0" borderId="0" xfId="2" applyNumberFormat="1" applyFont="1" applyFill="1"/>
    <xf numFmtId="0" fontId="7" fillId="0" borderId="0" xfId="3" applyFont="1"/>
    <xf numFmtId="0" fontId="5" fillId="0" borderId="0" xfId="3" applyFont="1"/>
    <xf numFmtId="44" fontId="5" fillId="0" borderId="0" xfId="1" applyFont="1"/>
    <xf numFmtId="43" fontId="5" fillId="0" borderId="0" xfId="4" applyFont="1"/>
    <xf numFmtId="9" fontId="5" fillId="0" borderId="0" xfId="2" applyFont="1"/>
    <xf numFmtId="0" fontId="5" fillId="0" borderId="10" xfId="3" applyFont="1" applyBorder="1"/>
    <xf numFmtId="44" fontId="5" fillId="0" borderId="2" xfId="1" applyFont="1" applyBorder="1"/>
    <xf numFmtId="0" fontId="8" fillId="0" borderId="0" xfId="3" applyFont="1" applyAlignment="1">
      <alignment horizontal="left"/>
    </xf>
    <xf numFmtId="44" fontId="8" fillId="0" borderId="4" xfId="1" applyFont="1" applyBorder="1" applyAlignment="1">
      <alignment horizontal="right"/>
    </xf>
    <xf numFmtId="44" fontId="8" fillId="0" borderId="16" xfId="1" applyFont="1" applyBorder="1" applyAlignment="1">
      <alignment horizontal="right"/>
    </xf>
    <xf numFmtId="0" fontId="5" fillId="0" borderId="0" xfId="3" applyFont="1" applyAlignment="1">
      <alignment horizontal="left"/>
    </xf>
    <xf numFmtId="44" fontId="5" fillId="0" borderId="4" xfId="1" applyFont="1" applyBorder="1"/>
    <xf numFmtId="43" fontId="5" fillId="0" borderId="0" xfId="4" applyFont="1" applyAlignment="1">
      <alignment horizontal="center" vertical="center"/>
    </xf>
    <xf numFmtId="0" fontId="8" fillId="0" borderId="11" xfId="3" applyFont="1" applyBorder="1" applyAlignment="1">
      <alignment horizontal="left"/>
    </xf>
    <xf numFmtId="0" fontId="5" fillId="0" borderId="11" xfId="3" applyFont="1" applyBorder="1"/>
    <xf numFmtId="44" fontId="8" fillId="0" borderId="6" xfId="1" applyFont="1" applyBorder="1" applyAlignment="1">
      <alignment horizontal="right"/>
    </xf>
    <xf numFmtId="0" fontId="8" fillId="0" borderId="0" xfId="3" applyFont="1" applyAlignment="1">
      <alignment horizontal="right"/>
    </xf>
    <xf numFmtId="44" fontId="8" fillId="0" borderId="0" xfId="1" applyFont="1" applyAlignment="1">
      <alignment horizontal="right"/>
    </xf>
    <xf numFmtId="0" fontId="5" fillId="0" borderId="7" xfId="3" applyFont="1" applyBorder="1"/>
    <xf numFmtId="0" fontId="5" fillId="0" borderId="8" xfId="3" applyFont="1" applyBorder="1"/>
    <xf numFmtId="44" fontId="5" fillId="0" borderId="9" xfId="1" applyFont="1" applyBorder="1"/>
    <xf numFmtId="44" fontId="5" fillId="0" borderId="0" xfId="1" applyFont="1" applyAlignment="1">
      <alignment horizontal="right" vertical="center"/>
    </xf>
    <xf numFmtId="0" fontId="5" fillId="0" borderId="0" xfId="3" applyFont="1" applyAlignment="1">
      <alignment horizontal="left" vertical="center"/>
    </xf>
    <xf numFmtId="164" fontId="5" fillId="0" borderId="0" xfId="4" applyNumberFormat="1" applyFont="1" applyAlignment="1">
      <alignment horizontal="left" vertical="top"/>
    </xf>
    <xf numFmtId="0" fontId="5" fillId="0" borderId="0" xfId="3" applyFont="1" applyAlignment="1">
      <alignment horizontal="right" vertical="center"/>
    </xf>
    <xf numFmtId="44" fontId="8" fillId="0" borderId="0" xfId="1" applyFont="1" applyAlignment="1">
      <alignment horizontal="left"/>
    </xf>
    <xf numFmtId="44" fontId="5" fillId="0" borderId="0" xfId="1" applyFont="1" applyAlignment="1">
      <alignment vertical="center"/>
    </xf>
    <xf numFmtId="43" fontId="5" fillId="0" borderId="0" xfId="4" applyFont="1" applyAlignment="1">
      <alignment vertical="center"/>
    </xf>
    <xf numFmtId="10" fontId="5" fillId="0" borderId="0" xfId="2" applyNumberFormat="1" applyFont="1"/>
    <xf numFmtId="0" fontId="5" fillId="0" borderId="1" xfId="3" applyFont="1" applyBorder="1"/>
    <xf numFmtId="0" fontId="8" fillId="0" borderId="3" xfId="3" applyFont="1" applyBorder="1" applyAlignment="1">
      <alignment horizontal="left"/>
    </xf>
    <xf numFmtId="0" fontId="8" fillId="0" borderId="3" xfId="3" applyFont="1" applyBorder="1" applyAlignment="1">
      <alignment horizontal="left" vertical="center" indent="1"/>
    </xf>
    <xf numFmtId="0" fontId="8" fillId="0" borderId="5" xfId="3" applyFont="1" applyBorder="1" applyAlignment="1">
      <alignment horizontal="left"/>
    </xf>
    <xf numFmtId="44" fontId="0" fillId="0" borderId="0" xfId="1" applyFont="1" applyFill="1"/>
    <xf numFmtId="44" fontId="0" fillId="0" borderId="0" xfId="1" applyFont="1" applyFill="1" applyBorder="1"/>
    <xf numFmtId="165" fontId="0" fillId="0" borderId="0" xfId="0" applyNumberFormat="1"/>
    <xf numFmtId="14" fontId="0" fillId="0" borderId="0" xfId="0" applyNumberFormat="1"/>
    <xf numFmtId="0" fontId="0" fillId="0" borderId="0" xfId="0" applyAlignment="1">
      <alignment horizontal="right"/>
    </xf>
    <xf numFmtId="1" fontId="0" fillId="0" borderId="0" xfId="0" applyNumberFormat="1"/>
    <xf numFmtId="10" fontId="0" fillId="0" borderId="0" xfId="2" applyNumberFormat="1" applyFont="1" applyFill="1" applyBorder="1"/>
    <xf numFmtId="0" fontId="9" fillId="0" borderId="0" xfId="0" applyFont="1"/>
    <xf numFmtId="0" fontId="0" fillId="0" borderId="0" xfId="0" applyAlignment="1" applyProtection="1">
      <alignment vertical="center"/>
      <protection locked="0"/>
    </xf>
    <xf numFmtId="44" fontId="0" fillId="0" borderId="0" xfId="1" applyFont="1" applyFill="1" applyBorder="1" applyAlignment="1" applyProtection="1">
      <alignment vertical="center"/>
      <protection locked="0"/>
    </xf>
    <xf numFmtId="1" fontId="0" fillId="0" borderId="0" xfId="0" applyNumberFormat="1" applyAlignment="1">
      <alignment vertical="center"/>
    </xf>
    <xf numFmtId="0" fontId="6" fillId="0" borderId="0" xfId="3" applyFont="1"/>
    <xf numFmtId="0" fontId="0" fillId="3" borderId="5" xfId="0" applyFill="1" applyBorder="1" applyAlignment="1">
      <alignment horizontal="right" vertical="center"/>
    </xf>
    <xf numFmtId="44" fontId="0" fillId="3" borderId="6" xfId="1" applyFont="1" applyFill="1" applyBorder="1" applyAlignment="1">
      <alignment horizontal="left" vertical="center"/>
    </xf>
    <xf numFmtId="164" fontId="0" fillId="3" borderId="10" xfId="1" applyNumberFormat="1" applyFont="1" applyFill="1" applyBorder="1" applyAlignment="1">
      <alignment horizontal="right" vertical="center"/>
    </xf>
    <xf numFmtId="9" fontId="0" fillId="3" borderId="5" xfId="2" applyFont="1" applyFill="1" applyBorder="1" applyAlignment="1">
      <alignment horizontal="right" vertical="center"/>
    </xf>
    <xf numFmtId="10" fontId="3" fillId="3" borderId="1" xfId="2" applyNumberFormat="1" applyFont="1" applyFill="1" applyBorder="1" applyAlignment="1">
      <alignment horizontal="right" vertical="center"/>
    </xf>
    <xf numFmtId="0" fontId="6" fillId="0" borderId="30" xfId="3" applyFont="1" applyBorder="1"/>
    <xf numFmtId="0" fontId="6" fillId="0" borderId="31" xfId="3" applyFont="1" applyBorder="1"/>
    <xf numFmtId="0" fontId="6" fillId="0" borderId="33" xfId="3" applyFont="1" applyBorder="1"/>
    <xf numFmtId="0" fontId="6" fillId="0" borderId="32" xfId="3" applyFont="1" applyBorder="1"/>
    <xf numFmtId="0" fontId="6" fillId="0" borderId="34" xfId="3" applyFont="1" applyBorder="1"/>
    <xf numFmtId="0" fontId="6" fillId="0" borderId="35" xfId="3" applyFont="1" applyBorder="1"/>
    <xf numFmtId="0" fontId="6" fillId="0" borderId="36" xfId="3" applyFont="1" applyBorder="1"/>
    <xf numFmtId="0" fontId="6" fillId="0" borderId="37" xfId="3" applyFont="1" applyBorder="1"/>
    <xf numFmtId="0" fontId="6" fillId="0" borderId="38" xfId="3" applyFont="1" applyBorder="1"/>
    <xf numFmtId="0" fontId="10" fillId="0" borderId="0" xfId="3" applyFont="1"/>
    <xf numFmtId="0" fontId="6" fillId="0" borderId="32" xfId="3" applyFont="1" applyBorder="1" applyAlignment="1">
      <alignment horizontal="left" vertical="center" indent="1"/>
    </xf>
    <xf numFmtId="0" fontId="6" fillId="0" borderId="32" xfId="3" applyFont="1" applyBorder="1" applyAlignment="1">
      <alignment horizontal="left" indent="1"/>
    </xf>
    <xf numFmtId="0" fontId="0" fillId="0" borderId="0" xfId="0" applyAlignment="1">
      <alignment vertical="center"/>
    </xf>
    <xf numFmtId="0" fontId="0" fillId="0" borderId="12" xfId="0" applyBorder="1" applyAlignment="1">
      <alignment horizontal="left" vertical="center"/>
    </xf>
    <xf numFmtId="0" fontId="0" fillId="0" borderId="17" xfId="0" applyBorder="1" applyAlignment="1">
      <alignment horizontal="left" vertical="center"/>
    </xf>
    <xf numFmtId="0" fontId="0" fillId="0" borderId="21" xfId="0" applyBorder="1" applyAlignment="1">
      <alignment horizontal="left" vertical="center"/>
    </xf>
    <xf numFmtId="0" fontId="0" fillId="0" borderId="25" xfId="0" applyBorder="1" applyAlignment="1">
      <alignment horizontal="left" vertical="center"/>
    </xf>
    <xf numFmtId="0" fontId="0" fillId="0" borderId="19" xfId="0" applyBorder="1" applyAlignment="1">
      <alignment horizontal="left" vertical="center"/>
    </xf>
    <xf numFmtId="0" fontId="0" fillId="0" borderId="19" xfId="0" applyBorder="1" applyAlignment="1">
      <alignment horizontal="left" vertical="center" wrapText="1"/>
    </xf>
    <xf numFmtId="0" fontId="0" fillId="2" borderId="18" xfId="0" applyFill="1" applyBorder="1" applyAlignment="1" applyProtection="1">
      <alignment horizontal="right" vertical="center"/>
      <protection locked="0"/>
    </xf>
    <xf numFmtId="164" fontId="0" fillId="0" borderId="22" xfId="5" applyNumberFormat="1" applyFont="1" applyFill="1" applyBorder="1" applyAlignment="1" applyProtection="1">
      <alignment horizontal="right" vertical="center"/>
    </xf>
    <xf numFmtId="164" fontId="0" fillId="2" borderId="26" xfId="5" applyNumberFormat="1" applyFont="1" applyFill="1" applyBorder="1" applyAlignment="1" applyProtection="1">
      <alignment horizontal="right" vertical="center"/>
      <protection locked="0"/>
    </xf>
    <xf numFmtId="164" fontId="0" fillId="0" borderId="20" xfId="1" applyNumberFormat="1" applyFont="1" applyFill="1" applyBorder="1" applyAlignment="1">
      <alignment horizontal="right" vertical="center"/>
    </xf>
    <xf numFmtId="164" fontId="0" fillId="0" borderId="22" xfId="1" applyNumberFormat="1" applyFont="1" applyFill="1" applyBorder="1" applyAlignment="1">
      <alignment horizontal="right" vertical="center"/>
    </xf>
    <xf numFmtId="44" fontId="0" fillId="2" borderId="18" xfId="1" applyFont="1" applyFill="1" applyBorder="1" applyAlignment="1" applyProtection="1">
      <alignment horizontal="right" vertical="center"/>
      <protection locked="0"/>
    </xf>
    <xf numFmtId="44" fontId="0" fillId="0" borderId="20" xfId="1" applyFont="1" applyFill="1" applyBorder="1" applyAlignment="1">
      <alignment horizontal="right" vertical="center"/>
    </xf>
    <xf numFmtId="44" fontId="0" fillId="2" borderId="20" xfId="1" applyFont="1" applyFill="1" applyBorder="1" applyAlignment="1" applyProtection="1">
      <alignment horizontal="right" vertical="center"/>
      <protection locked="0"/>
    </xf>
    <xf numFmtId="44" fontId="0" fillId="2" borderId="22" xfId="1" applyFont="1" applyFill="1" applyBorder="1" applyAlignment="1" applyProtection="1">
      <alignment horizontal="right" vertical="center"/>
      <protection locked="0"/>
    </xf>
    <xf numFmtId="44" fontId="0" fillId="0" borderId="9" xfId="1" applyFont="1" applyFill="1" applyBorder="1" applyAlignment="1" applyProtection="1">
      <alignment horizontal="right" vertical="center"/>
    </xf>
    <xf numFmtId="0" fontId="3" fillId="4" borderId="13" xfId="0" applyFont="1" applyFill="1" applyBorder="1" applyAlignment="1">
      <alignment horizontal="center" vertical="center"/>
    </xf>
    <xf numFmtId="0" fontId="0" fillId="4" borderId="13" xfId="0" applyFill="1" applyBorder="1" applyAlignment="1">
      <alignment horizontal="center" vertical="center" wrapText="1"/>
    </xf>
    <xf numFmtId="0" fontId="3" fillId="3" borderId="13" xfId="0" applyFont="1" applyFill="1" applyBorder="1" applyAlignment="1">
      <alignment horizontal="center" vertical="center"/>
    </xf>
    <xf numFmtId="44" fontId="1" fillId="3" borderId="13" xfId="1" applyFont="1" applyFill="1" applyBorder="1" applyAlignment="1">
      <alignment horizontal="center" vertical="center" wrapText="1"/>
    </xf>
    <xf numFmtId="0" fontId="12" fillId="0" borderId="29" xfId="3" applyFont="1" applyBorder="1" applyAlignment="1">
      <alignment vertical="center"/>
    </xf>
    <xf numFmtId="0" fontId="6" fillId="0" borderId="30" xfId="3" applyFont="1" applyBorder="1" applyAlignment="1">
      <alignment vertical="center"/>
    </xf>
    <xf numFmtId="0" fontId="6" fillId="0" borderId="31" xfId="3" applyFont="1" applyBorder="1" applyAlignment="1">
      <alignment vertical="center"/>
    </xf>
    <xf numFmtId="0" fontId="10" fillId="0" borderId="32" xfId="3" applyFont="1" applyBorder="1" applyAlignment="1">
      <alignment vertical="center"/>
    </xf>
    <xf numFmtId="0" fontId="6" fillId="0" borderId="0" xfId="3" applyFont="1" applyAlignment="1">
      <alignment vertical="center"/>
    </xf>
    <xf numFmtId="0" fontId="6" fillId="0" borderId="33" xfId="3" applyFont="1" applyBorder="1" applyAlignment="1">
      <alignment vertical="center"/>
    </xf>
    <xf numFmtId="0" fontId="12" fillId="0" borderId="32" xfId="3" applyFont="1" applyBorder="1" applyAlignment="1">
      <alignment vertical="center"/>
    </xf>
    <xf numFmtId="0" fontId="6" fillId="0" borderId="32" xfId="3" applyFont="1" applyBorder="1" applyAlignment="1">
      <alignment vertical="center"/>
    </xf>
    <xf numFmtId="0" fontId="6" fillId="0" borderId="34" xfId="3" applyFont="1" applyBorder="1" applyAlignment="1">
      <alignment vertical="center"/>
    </xf>
    <xf numFmtId="0" fontId="6" fillId="0" borderId="35" xfId="3" applyFont="1" applyBorder="1" applyAlignment="1">
      <alignment vertical="center"/>
    </xf>
    <xf numFmtId="0" fontId="6" fillId="0" borderId="36" xfId="3" applyFont="1" applyBorder="1" applyAlignment="1">
      <alignment vertical="center"/>
    </xf>
    <xf numFmtId="0" fontId="6" fillId="0" borderId="29" xfId="3" applyFont="1" applyBorder="1" applyAlignment="1">
      <alignment vertical="center"/>
    </xf>
    <xf numFmtId="0" fontId="11" fillId="0" borderId="32" xfId="3" applyFont="1" applyBorder="1" applyAlignment="1">
      <alignment vertical="center"/>
    </xf>
    <xf numFmtId="0" fontId="6" fillId="0" borderId="0" xfId="3" applyFont="1" applyAlignment="1">
      <alignment horizontal="left" vertical="center"/>
    </xf>
    <xf numFmtId="0" fontId="0" fillId="0" borderId="32" xfId="0" applyBorder="1" applyAlignment="1">
      <alignment vertical="center"/>
    </xf>
    <xf numFmtId="0" fontId="0" fillId="0" borderId="35" xfId="0" applyBorder="1" applyAlignment="1">
      <alignment vertical="center"/>
    </xf>
    <xf numFmtId="44" fontId="0" fillId="5" borderId="20" xfId="1" applyFont="1" applyFill="1" applyBorder="1" applyAlignment="1" applyProtection="1">
      <alignment horizontal="right" vertical="center"/>
      <protection locked="0"/>
    </xf>
    <xf numFmtId="0" fontId="0" fillId="4" borderId="13" xfId="0" applyFill="1" applyBorder="1" applyAlignment="1">
      <alignment horizontal="center" vertical="center"/>
    </xf>
    <xf numFmtId="44" fontId="0" fillId="3" borderId="2" xfId="1" applyFont="1" applyFill="1" applyBorder="1" applyAlignment="1">
      <alignment vertical="center"/>
    </xf>
    <xf numFmtId="0" fontId="0" fillId="3" borderId="10" xfId="0" applyFill="1" applyBorder="1" applyAlignment="1">
      <alignment vertical="center"/>
    </xf>
    <xf numFmtId="44" fontId="0" fillId="3" borderId="10" xfId="1" applyFont="1" applyFill="1" applyBorder="1" applyAlignment="1">
      <alignment vertical="center"/>
    </xf>
    <xf numFmtId="164" fontId="0" fillId="3" borderId="11" xfId="0" applyNumberFormat="1" applyFill="1" applyBorder="1" applyAlignment="1">
      <alignment vertical="center"/>
    </xf>
    <xf numFmtId="0" fontId="0" fillId="3" borderId="11" xfId="0" applyFill="1" applyBorder="1" applyAlignment="1">
      <alignment vertical="center"/>
    </xf>
    <xf numFmtId="44" fontId="0" fillId="3" borderId="11" xfId="1" applyFont="1" applyFill="1" applyBorder="1" applyAlignment="1">
      <alignment vertical="center"/>
    </xf>
    <xf numFmtId="44" fontId="0" fillId="3" borderId="6" xfId="1" applyFont="1" applyFill="1" applyBorder="1" applyAlignment="1">
      <alignment vertical="center"/>
    </xf>
    <xf numFmtId="0" fontId="0" fillId="3" borderId="3" xfId="0" applyFill="1" applyBorder="1" applyAlignment="1">
      <alignment vertical="center"/>
    </xf>
    <xf numFmtId="0" fontId="0" fillId="3" borderId="5" xfId="0" applyFill="1" applyBorder="1" applyAlignment="1">
      <alignment vertical="center"/>
    </xf>
    <xf numFmtId="0" fontId="0" fillId="0" borderId="0" xfId="0" applyAlignment="1">
      <alignment horizontal="center"/>
    </xf>
    <xf numFmtId="49" fontId="0" fillId="3" borderId="12" xfId="0" applyNumberFormat="1" applyFill="1" applyBorder="1" applyAlignment="1">
      <alignment horizontal="center" vertical="center" wrapText="1"/>
    </xf>
    <xf numFmtId="49" fontId="0" fillId="4" borderId="12" xfId="0" applyNumberFormat="1" applyFill="1" applyBorder="1" applyAlignment="1">
      <alignment horizontal="center" vertical="center" wrapText="1"/>
    </xf>
    <xf numFmtId="0" fontId="0" fillId="4" borderId="14" xfId="0" applyFill="1" applyBorder="1" applyAlignment="1">
      <alignment horizontal="center" vertical="center" wrapText="1"/>
    </xf>
    <xf numFmtId="44" fontId="0" fillId="2" borderId="23" xfId="1" applyFont="1" applyFill="1" applyBorder="1" applyAlignment="1" applyProtection="1">
      <alignment horizontal="right" vertical="center"/>
      <protection locked="0"/>
    </xf>
    <xf numFmtId="44" fontId="0" fillId="5" borderId="15" xfId="1" applyFont="1" applyFill="1" applyBorder="1" applyAlignment="1" applyProtection="1">
      <alignment horizontal="right" vertical="center"/>
      <protection locked="0"/>
    </xf>
    <xf numFmtId="0" fontId="0" fillId="5" borderId="20" xfId="0" applyFill="1" applyBorder="1" applyAlignment="1" applyProtection="1">
      <alignment horizontal="right" vertical="center"/>
      <protection locked="0"/>
    </xf>
    <xf numFmtId="44" fontId="0" fillId="2" borderId="15" xfId="1" applyFont="1" applyFill="1" applyBorder="1" applyAlignment="1" applyProtection="1">
      <alignment horizontal="right" vertical="center"/>
      <protection locked="0"/>
    </xf>
    <xf numFmtId="0" fontId="0" fillId="2" borderId="20" xfId="0" applyFill="1" applyBorder="1" applyAlignment="1" applyProtection="1">
      <alignment horizontal="right" vertical="center"/>
      <protection locked="0"/>
    </xf>
    <xf numFmtId="0" fontId="0" fillId="2" borderId="23" xfId="0" applyFill="1" applyBorder="1" applyAlignment="1" applyProtection="1">
      <alignment horizontal="right" vertical="center"/>
      <protection locked="0"/>
    </xf>
    <xf numFmtId="0" fontId="0" fillId="5" borderId="15" xfId="0" applyFill="1" applyBorder="1" applyAlignment="1" applyProtection="1">
      <alignment horizontal="right" vertical="center"/>
      <protection locked="0"/>
    </xf>
    <xf numFmtId="44" fontId="0" fillId="5" borderId="27" xfId="1" applyFont="1" applyFill="1" applyBorder="1" applyAlignment="1" applyProtection="1">
      <alignment horizontal="right" vertical="center"/>
      <protection locked="0"/>
    </xf>
    <xf numFmtId="14" fontId="0" fillId="5" borderId="15" xfId="0" applyNumberFormat="1" applyFill="1" applyBorder="1" applyAlignment="1" applyProtection="1">
      <alignment horizontal="right" vertical="center"/>
      <protection locked="0"/>
    </xf>
    <xf numFmtId="1" fontId="0" fillId="0" borderId="20" xfId="0" applyNumberFormat="1" applyBorder="1" applyAlignment="1">
      <alignment horizontal="right" vertical="center"/>
    </xf>
    <xf numFmtId="0" fontId="0" fillId="2" borderId="15" xfId="0" applyFill="1" applyBorder="1" applyAlignment="1" applyProtection="1">
      <alignment horizontal="right" vertical="center"/>
      <protection locked="0"/>
    </xf>
    <xf numFmtId="44" fontId="0" fillId="2" borderId="27" xfId="1" applyFont="1" applyFill="1" applyBorder="1" applyAlignment="1" applyProtection="1">
      <alignment horizontal="right" vertical="center"/>
      <protection locked="0"/>
    </xf>
    <xf numFmtId="14" fontId="0" fillId="2" borderId="15" xfId="0" applyNumberFormat="1" applyFill="1" applyBorder="1" applyAlignment="1" applyProtection="1">
      <alignment horizontal="right" vertical="center"/>
      <protection locked="0"/>
    </xf>
    <xf numFmtId="0" fontId="0" fillId="2" borderId="27" xfId="0" applyFill="1" applyBorder="1" applyAlignment="1" applyProtection="1">
      <alignment horizontal="right" vertical="center"/>
      <protection locked="0"/>
    </xf>
    <xf numFmtId="0" fontId="0" fillId="5" borderId="27" xfId="0" applyFill="1" applyBorder="1" applyAlignment="1" applyProtection="1">
      <alignment horizontal="right" vertical="center"/>
      <protection locked="0"/>
    </xf>
    <xf numFmtId="1" fontId="0" fillId="0" borderId="22" xfId="0" applyNumberFormat="1" applyBorder="1" applyAlignment="1">
      <alignment horizontal="right" vertical="center"/>
    </xf>
    <xf numFmtId="10" fontId="0" fillId="3" borderId="0" xfId="2" applyNumberFormat="1" applyFont="1" applyFill="1" applyBorder="1" applyAlignment="1">
      <alignment horizontal="right" vertical="center"/>
    </xf>
    <xf numFmtId="44" fontId="0" fillId="3" borderId="0" xfId="1" applyFont="1" applyFill="1" applyBorder="1" applyAlignment="1">
      <alignment horizontal="right" vertical="center"/>
    </xf>
    <xf numFmtId="44" fontId="0" fillId="3" borderId="4" xfId="1" applyFont="1" applyFill="1" applyBorder="1" applyAlignment="1">
      <alignment horizontal="right" vertical="center"/>
    </xf>
    <xf numFmtId="10" fontId="0" fillId="4" borderId="0" xfId="2" applyNumberFormat="1" applyFont="1" applyFill="1" applyBorder="1" applyAlignment="1">
      <alignment horizontal="right" vertical="center"/>
    </xf>
    <xf numFmtId="44" fontId="0" fillId="4" borderId="4" xfId="1" applyFont="1" applyFill="1" applyBorder="1" applyAlignment="1">
      <alignment horizontal="right" vertical="center"/>
    </xf>
    <xf numFmtId="0" fontId="0" fillId="3" borderId="11" xfId="0" applyFill="1" applyBorder="1" applyAlignment="1">
      <alignment horizontal="right" vertical="center"/>
    </xf>
    <xf numFmtId="10" fontId="0" fillId="3" borderId="11" xfId="2" applyNumberFormat="1" applyFont="1" applyFill="1" applyBorder="1" applyAlignment="1">
      <alignment horizontal="right" vertical="center"/>
    </xf>
    <xf numFmtId="44" fontId="0" fillId="3" borderId="11" xfId="0" applyNumberFormat="1" applyFill="1" applyBorder="1" applyAlignment="1">
      <alignment horizontal="right" vertical="center"/>
    </xf>
    <xf numFmtId="44" fontId="0" fillId="3" borderId="11" xfId="1" applyFont="1" applyFill="1" applyBorder="1" applyAlignment="1">
      <alignment horizontal="right" vertical="center"/>
    </xf>
    <xf numFmtId="44" fontId="0" fillId="3" borderId="6" xfId="1" applyFont="1" applyFill="1" applyBorder="1" applyAlignment="1">
      <alignment horizontal="right" vertical="center"/>
    </xf>
    <xf numFmtId="0" fontId="0" fillId="4" borderId="11" xfId="0" applyFill="1" applyBorder="1" applyAlignment="1">
      <alignment horizontal="right" vertical="center"/>
    </xf>
    <xf numFmtId="10" fontId="0" fillId="4" borderId="11" xfId="2" applyNumberFormat="1" applyFont="1" applyFill="1" applyBorder="1" applyAlignment="1">
      <alignment horizontal="right" vertical="center"/>
    </xf>
    <xf numFmtId="44" fontId="0" fillId="4" borderId="6" xfId="1" applyFont="1" applyFill="1" applyBorder="1" applyAlignment="1">
      <alignment horizontal="right" vertical="center"/>
    </xf>
    <xf numFmtId="0" fontId="0" fillId="4" borderId="3" xfId="0" applyFill="1" applyBorder="1" applyAlignment="1">
      <alignment horizontal="center" vertical="center"/>
    </xf>
    <xf numFmtId="0" fontId="0" fillId="4" borderId="5" xfId="0" applyFill="1" applyBorder="1" applyAlignment="1">
      <alignment horizontal="center" vertical="center"/>
    </xf>
    <xf numFmtId="49" fontId="0" fillId="5" borderId="19" xfId="0" applyNumberFormat="1" applyFill="1" applyBorder="1" applyAlignment="1" applyProtection="1">
      <alignment horizontal="center" vertical="center"/>
      <protection locked="0"/>
    </xf>
    <xf numFmtId="49" fontId="0" fillId="2" borderId="19" xfId="0" applyNumberFormat="1" applyFill="1" applyBorder="1" applyAlignment="1" applyProtection="1">
      <alignment horizontal="center" vertical="center"/>
      <protection locked="0"/>
    </xf>
    <xf numFmtId="49" fontId="0" fillId="0" borderId="0" xfId="0" applyNumberFormat="1" applyAlignment="1" applyProtection="1">
      <alignment horizontal="center" vertical="center"/>
      <protection locked="0"/>
    </xf>
    <xf numFmtId="49" fontId="0" fillId="0" borderId="0" xfId="0" applyNumberFormat="1" applyAlignment="1">
      <alignment horizontal="center" vertical="center"/>
    </xf>
    <xf numFmtId="49" fontId="0" fillId="0" borderId="3" xfId="0" applyNumberFormat="1" applyBorder="1" applyAlignment="1">
      <alignment horizontal="center" vertical="center"/>
    </xf>
    <xf numFmtId="49" fontId="0" fillId="0" borderId="5" xfId="0" applyNumberFormat="1" applyBorder="1" applyAlignment="1">
      <alignment horizontal="center" vertical="center"/>
    </xf>
    <xf numFmtId="49" fontId="0" fillId="2" borderId="17" xfId="0" applyNumberFormat="1" applyFill="1" applyBorder="1" applyAlignment="1" applyProtection="1">
      <alignment horizontal="center" vertical="center"/>
      <protection locked="0"/>
    </xf>
    <xf numFmtId="49" fontId="0" fillId="0" borderId="0" xfId="0" applyNumberFormat="1" applyAlignment="1">
      <alignment horizontal="center"/>
    </xf>
    <xf numFmtId="49" fontId="0" fillId="0" borderId="3" xfId="0" applyNumberFormat="1" applyBorder="1" applyAlignment="1">
      <alignment horizontal="center"/>
    </xf>
    <xf numFmtId="49" fontId="0" fillId="0" borderId="5" xfId="0" applyNumberFormat="1" applyBorder="1" applyAlignment="1">
      <alignment horizontal="center"/>
    </xf>
    <xf numFmtId="0" fontId="0" fillId="6" borderId="29" xfId="0" applyFill="1" applyBorder="1" applyAlignment="1">
      <alignment vertical="center"/>
    </xf>
    <xf numFmtId="0" fontId="0" fillId="6" borderId="31" xfId="0" applyFill="1" applyBorder="1" applyAlignment="1">
      <alignment vertical="center"/>
    </xf>
    <xf numFmtId="0" fontId="0" fillId="6" borderId="32" xfId="0" applyFill="1" applyBorder="1" applyAlignment="1">
      <alignment vertical="center"/>
    </xf>
    <xf numFmtId="0" fontId="0" fillId="6" borderId="33" xfId="0" applyFill="1" applyBorder="1" applyAlignment="1">
      <alignment vertical="center"/>
    </xf>
    <xf numFmtId="0" fontId="0" fillId="6" borderId="34" xfId="0" applyFill="1" applyBorder="1" applyAlignment="1">
      <alignment vertical="center"/>
    </xf>
    <xf numFmtId="0" fontId="0" fillId="6" borderId="36" xfId="0" applyFill="1" applyBorder="1" applyAlignment="1">
      <alignment vertical="center"/>
    </xf>
    <xf numFmtId="0" fontId="0" fillId="6" borderId="0" xfId="0" applyFill="1" applyAlignment="1">
      <alignment vertical="center"/>
    </xf>
    <xf numFmtId="0" fontId="0" fillId="6" borderId="0" xfId="0" applyFill="1"/>
    <xf numFmtId="49" fontId="0" fillId="6" borderId="0" xfId="0" applyNumberFormat="1" applyFill="1" applyAlignment="1" applyProtection="1">
      <alignment horizontal="center" vertical="center"/>
      <protection locked="0"/>
    </xf>
    <xf numFmtId="0" fontId="0" fillId="6" borderId="0" xfId="0" applyFill="1" applyAlignment="1" applyProtection="1">
      <alignment vertical="center"/>
      <protection locked="0"/>
    </xf>
    <xf numFmtId="44" fontId="0" fillId="6" borderId="0" xfId="1" applyFont="1" applyFill="1" applyBorder="1" applyAlignment="1" applyProtection="1">
      <alignment vertical="center"/>
      <protection locked="0"/>
    </xf>
    <xf numFmtId="1" fontId="0" fillId="6" borderId="0" xfId="0" applyNumberFormat="1" applyFill="1" applyAlignment="1">
      <alignment vertical="center"/>
    </xf>
    <xf numFmtId="0" fontId="9" fillId="6" borderId="0" xfId="0" applyFont="1" applyFill="1" applyAlignment="1">
      <alignment vertical="center"/>
    </xf>
    <xf numFmtId="0" fontId="9" fillId="6" borderId="0" xfId="0" applyFont="1" applyFill="1"/>
    <xf numFmtId="14" fontId="0" fillId="6" borderId="0" xfId="0" applyNumberFormat="1" applyFill="1" applyAlignment="1">
      <alignment horizontal="center"/>
    </xf>
    <xf numFmtId="0" fontId="0" fillId="6" borderId="0" xfId="0" applyFill="1" applyAlignment="1">
      <alignment horizontal="center"/>
    </xf>
    <xf numFmtId="0" fontId="0" fillId="6" borderId="0" xfId="0" applyFill="1" applyAlignment="1">
      <alignment horizontal="left" vertical="center"/>
    </xf>
    <xf numFmtId="0" fontId="0" fillId="6" borderId="0" xfId="0" applyFill="1" applyAlignment="1">
      <alignment horizontal="right" vertical="center"/>
    </xf>
    <xf numFmtId="0" fontId="0" fillId="6" borderId="0" xfId="0" applyFill="1" applyAlignment="1">
      <alignment horizontal="center" vertical="top"/>
    </xf>
    <xf numFmtId="44" fontId="0" fillId="6" borderId="0" xfId="1" applyFont="1" applyFill="1" applyAlignment="1">
      <alignment vertical="center"/>
    </xf>
    <xf numFmtId="10" fontId="0" fillId="6" borderId="0" xfId="2" applyNumberFormat="1" applyFont="1" applyFill="1" applyBorder="1" applyAlignment="1">
      <alignment vertical="center"/>
    </xf>
    <xf numFmtId="44" fontId="0" fillId="6" borderId="0" xfId="1" applyFont="1" applyFill="1" applyBorder="1" applyAlignment="1">
      <alignment vertical="center"/>
    </xf>
    <xf numFmtId="10" fontId="0" fillId="6" borderId="0" xfId="2" applyNumberFormat="1" applyFont="1" applyFill="1" applyBorder="1"/>
    <xf numFmtId="44" fontId="0" fillId="6" borderId="0" xfId="1" applyFont="1" applyFill="1" applyBorder="1"/>
    <xf numFmtId="9" fontId="0" fillId="6" borderId="0" xfId="2" applyFont="1" applyFill="1" applyAlignment="1">
      <alignment vertical="center"/>
    </xf>
    <xf numFmtId="44" fontId="0" fillId="6" borderId="4" xfId="1" applyFont="1" applyFill="1" applyBorder="1" applyAlignment="1">
      <alignment vertical="center"/>
    </xf>
    <xf numFmtId="9" fontId="0" fillId="6" borderId="3" xfId="2" applyFont="1" applyFill="1" applyBorder="1" applyAlignment="1">
      <alignment horizontal="right" vertical="center"/>
    </xf>
    <xf numFmtId="164" fontId="0" fillId="6" borderId="0" xfId="0" applyNumberFormat="1" applyFill="1" applyAlignment="1">
      <alignment vertical="center"/>
    </xf>
    <xf numFmtId="164" fontId="0" fillId="6" borderId="4" xfId="0" applyNumberFormat="1" applyFill="1" applyBorder="1" applyAlignment="1">
      <alignment vertical="center"/>
    </xf>
    <xf numFmtId="0" fontId="0" fillId="6" borderId="1" xfId="0" applyFill="1" applyBorder="1" applyAlignment="1">
      <alignment vertical="center"/>
    </xf>
    <xf numFmtId="0" fontId="0" fillId="6" borderId="10" xfId="0" applyFill="1" applyBorder="1" applyAlignment="1">
      <alignment vertical="center"/>
    </xf>
    <xf numFmtId="0" fontId="0" fillId="6" borderId="10" xfId="0" applyFill="1" applyBorder="1" applyAlignment="1">
      <alignment horizontal="right" vertical="center"/>
    </xf>
    <xf numFmtId="10" fontId="0" fillId="6" borderId="10" xfId="2" applyNumberFormat="1" applyFont="1" applyFill="1" applyBorder="1" applyAlignment="1">
      <alignment horizontal="right" vertical="center"/>
    </xf>
    <xf numFmtId="44" fontId="0" fillId="6" borderId="10" xfId="0" applyNumberFormat="1" applyFill="1" applyBorder="1" applyAlignment="1">
      <alignment horizontal="right" vertical="center"/>
    </xf>
    <xf numFmtId="44" fontId="0" fillId="6" borderId="10" xfId="1" applyFont="1" applyFill="1" applyBorder="1" applyAlignment="1">
      <alignment horizontal="right" vertical="center"/>
    </xf>
    <xf numFmtId="44" fontId="0" fillId="6" borderId="2" xfId="1" applyFont="1" applyFill="1" applyBorder="1" applyAlignment="1">
      <alignment horizontal="right" vertical="center"/>
    </xf>
    <xf numFmtId="0" fontId="0" fillId="6" borderId="1" xfId="0" applyFill="1" applyBorder="1" applyAlignment="1">
      <alignment horizontal="center" vertical="center"/>
    </xf>
    <xf numFmtId="0" fontId="0" fillId="6" borderId="3" xfId="0" applyFill="1" applyBorder="1" applyAlignment="1">
      <alignment vertical="center"/>
    </xf>
    <xf numFmtId="10" fontId="0" fillId="6" borderId="0" xfId="2" applyNumberFormat="1" applyFont="1" applyFill="1" applyBorder="1" applyAlignment="1">
      <alignment horizontal="right" vertical="center"/>
    </xf>
    <xf numFmtId="44" fontId="0" fillId="6" borderId="0" xfId="1" applyFont="1" applyFill="1" applyBorder="1" applyAlignment="1">
      <alignment horizontal="right" vertical="center"/>
    </xf>
    <xf numFmtId="44" fontId="0" fillId="6" borderId="4" xfId="1" applyFont="1" applyFill="1" applyBorder="1" applyAlignment="1">
      <alignment horizontal="right" vertical="center"/>
    </xf>
    <xf numFmtId="0" fontId="0" fillId="6" borderId="3" xfId="0" applyFill="1" applyBorder="1" applyAlignment="1">
      <alignment horizontal="center" vertical="center"/>
    </xf>
    <xf numFmtId="44" fontId="0" fillId="2" borderId="39" xfId="1" applyFont="1" applyFill="1" applyBorder="1" applyAlignment="1" applyProtection="1">
      <alignment horizontal="right" vertical="center"/>
      <protection locked="0"/>
    </xf>
    <xf numFmtId="14" fontId="0" fillId="2" borderId="23" xfId="0" applyNumberFormat="1" applyFill="1" applyBorder="1" applyAlignment="1" applyProtection="1">
      <alignment horizontal="right" vertical="center"/>
      <protection locked="0"/>
    </xf>
    <xf numFmtId="1" fontId="0" fillId="0" borderId="40" xfId="0" applyNumberFormat="1" applyBorder="1" applyAlignment="1">
      <alignment horizontal="right" vertical="center"/>
    </xf>
    <xf numFmtId="49" fontId="0" fillId="5" borderId="21" xfId="0" applyNumberFormat="1" applyFill="1" applyBorder="1" applyAlignment="1" applyProtection="1">
      <alignment horizontal="center" vertical="center"/>
      <protection locked="0"/>
    </xf>
    <xf numFmtId="0" fontId="0" fillId="5" borderId="24" xfId="0" applyFill="1" applyBorder="1" applyAlignment="1" applyProtection="1">
      <alignment horizontal="right" vertical="center"/>
      <protection locked="0"/>
    </xf>
    <xf numFmtId="44" fontId="0" fillId="5" borderId="28" xfId="1" applyFont="1" applyFill="1" applyBorder="1" applyAlignment="1" applyProtection="1">
      <alignment horizontal="right" vertical="center"/>
      <protection locked="0"/>
    </xf>
    <xf numFmtId="0" fontId="0" fillId="5" borderId="28" xfId="0" applyFill="1" applyBorder="1" applyAlignment="1" applyProtection="1">
      <alignment horizontal="right" vertical="center"/>
      <protection locked="0"/>
    </xf>
    <xf numFmtId="44" fontId="0" fillId="5" borderId="24" xfId="1" applyFont="1" applyFill="1" applyBorder="1" applyAlignment="1" applyProtection="1">
      <alignment horizontal="right" vertical="center"/>
      <protection locked="0"/>
    </xf>
    <xf numFmtId="0" fontId="0" fillId="5" borderId="22" xfId="0" applyFill="1" applyBorder="1" applyAlignment="1" applyProtection="1">
      <alignment horizontal="right" vertical="center"/>
      <protection locked="0"/>
    </xf>
    <xf numFmtId="0" fontId="3" fillId="6" borderId="3" xfId="0" applyFont="1" applyFill="1" applyBorder="1" applyAlignment="1">
      <alignment horizontal="right" vertical="center"/>
    </xf>
    <xf numFmtId="0" fontId="6" fillId="0" borderId="30" xfId="3" applyFont="1" applyBorder="1" applyAlignment="1">
      <alignment horizontal="left"/>
    </xf>
    <xf numFmtId="0" fontId="6" fillId="0" borderId="0" xfId="3" applyFont="1" applyAlignment="1">
      <alignment horizontal="left"/>
    </xf>
    <xf numFmtId="0" fontId="6" fillId="0" borderId="35" xfId="3" applyFont="1" applyBorder="1" applyAlignment="1">
      <alignment horizontal="left"/>
    </xf>
    <xf numFmtId="0" fontId="6" fillId="0" borderId="0" xfId="0" applyFont="1" applyAlignment="1">
      <alignment horizontal="left" vertical="center"/>
    </xf>
    <xf numFmtId="0" fontId="6" fillId="0" borderId="35" xfId="3" applyFont="1" applyBorder="1" applyAlignment="1">
      <alignment horizontal="left" vertical="center"/>
    </xf>
    <xf numFmtId="0" fontId="6" fillId="0" borderId="30" xfId="3" applyFont="1" applyBorder="1" applyAlignment="1">
      <alignment horizontal="left" vertical="center"/>
    </xf>
    <xf numFmtId="0" fontId="0" fillId="0" borderId="0" xfId="0" applyAlignment="1">
      <alignment horizontal="left" vertical="center"/>
    </xf>
    <xf numFmtId="49" fontId="6" fillId="0" borderId="0" xfId="3" applyNumberFormat="1" applyFont="1" applyAlignment="1">
      <alignment horizontal="left" vertical="center"/>
    </xf>
    <xf numFmtId="49" fontId="6" fillId="5" borderId="0" xfId="1" applyNumberFormat="1" applyFont="1" applyFill="1" applyBorder="1" applyAlignment="1" applyProtection="1">
      <alignment horizontal="left" vertical="center"/>
      <protection locked="0"/>
    </xf>
    <xf numFmtId="49" fontId="6" fillId="2" borderId="0" xfId="0" applyNumberFormat="1" applyFont="1" applyFill="1" applyAlignment="1">
      <alignment horizontal="left" vertical="center"/>
    </xf>
    <xf numFmtId="44" fontId="0" fillId="4" borderId="13" xfId="1" applyFont="1" applyFill="1" applyBorder="1" applyAlignment="1">
      <alignment horizontal="center" vertical="center" wrapText="1"/>
    </xf>
    <xf numFmtId="0" fontId="0" fillId="3" borderId="14" xfId="0" applyFill="1" applyBorder="1" applyAlignment="1">
      <alignment horizontal="center" vertical="center" wrapText="1"/>
    </xf>
    <xf numFmtId="0" fontId="10" fillId="0" borderId="32" xfId="3" applyFont="1" applyBorder="1" applyAlignment="1">
      <alignment horizontal="center" vertical="center"/>
    </xf>
    <xf numFmtId="0" fontId="10" fillId="0" borderId="0" xfId="3" applyFont="1" applyAlignment="1">
      <alignment horizontal="center" vertical="center"/>
    </xf>
    <xf numFmtId="0" fontId="10" fillId="0" borderId="33" xfId="3" applyFont="1" applyBorder="1" applyAlignment="1">
      <alignment horizontal="center" vertical="center"/>
    </xf>
    <xf numFmtId="0" fontId="10" fillId="3" borderId="1" xfId="0" applyFont="1" applyFill="1" applyBorder="1" applyAlignment="1">
      <alignment horizontal="center" vertical="center"/>
    </xf>
    <xf numFmtId="0" fontId="10" fillId="3" borderId="2" xfId="0" applyFont="1" applyFill="1" applyBorder="1" applyAlignment="1">
      <alignment horizontal="center" vertical="center"/>
    </xf>
    <xf numFmtId="0" fontId="3" fillId="3"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5" xfId="0" applyFont="1" applyFill="1" applyBorder="1" applyAlignment="1">
      <alignment horizontal="center" vertical="center"/>
    </xf>
    <xf numFmtId="0" fontId="3" fillId="3" borderId="6" xfId="0" applyFont="1" applyFill="1" applyBorder="1" applyAlignment="1">
      <alignment horizontal="center" vertical="center"/>
    </xf>
    <xf numFmtId="44" fontId="5" fillId="0" borderId="0" xfId="1" applyFont="1" applyAlignment="1">
      <alignment horizontal="center" vertical="center"/>
    </xf>
    <xf numFmtId="43" fontId="5" fillId="0" borderId="0" xfId="4" applyFont="1" applyAlignment="1">
      <alignment horizontal="center" vertical="center"/>
    </xf>
    <xf numFmtId="0" fontId="5" fillId="0" borderId="0" xfId="3" applyFont="1" applyAlignment="1">
      <alignment horizontal="left" vertical="top"/>
    </xf>
    <xf numFmtId="0" fontId="0" fillId="6" borderId="0" xfId="0" applyFill="1" applyBorder="1" applyAlignment="1">
      <alignment vertical="center"/>
    </xf>
    <xf numFmtId="44" fontId="0" fillId="6" borderId="0" xfId="0" applyNumberFormat="1" applyFill="1" applyBorder="1" applyAlignment="1">
      <alignment vertical="center"/>
    </xf>
    <xf numFmtId="0" fontId="0" fillId="6" borderId="0" xfId="0" applyFill="1" applyBorder="1" applyAlignment="1">
      <alignment horizontal="center" vertical="center"/>
    </xf>
    <xf numFmtId="0" fontId="0" fillId="6" borderId="0" xfId="0" applyFill="1" applyBorder="1" applyAlignment="1">
      <alignment horizontal="right" vertical="center"/>
    </xf>
    <xf numFmtId="0" fontId="0" fillId="6" borderId="0" xfId="0" applyFill="1" applyBorder="1"/>
    <xf numFmtId="44" fontId="0" fillId="6" borderId="0" xfId="0" applyNumberFormat="1" applyFill="1" applyBorder="1"/>
    <xf numFmtId="0" fontId="0" fillId="4" borderId="7" xfId="0" applyFill="1" applyBorder="1" applyAlignment="1">
      <alignment horizontal="center" vertical="center" wrapText="1"/>
    </xf>
    <xf numFmtId="0" fontId="0" fillId="4" borderId="8" xfId="0" applyFill="1" applyBorder="1" applyAlignment="1">
      <alignment horizontal="center" vertical="center"/>
    </xf>
    <xf numFmtId="0" fontId="0" fillId="4" borderId="8" xfId="0" applyFill="1" applyBorder="1" applyAlignment="1">
      <alignment horizontal="center" vertical="center" wrapText="1"/>
    </xf>
    <xf numFmtId="44" fontId="0" fillId="4" borderId="9" xfId="1" applyFont="1" applyFill="1" applyBorder="1" applyAlignment="1">
      <alignment horizontal="center" vertical="center" wrapText="1"/>
    </xf>
    <xf numFmtId="0" fontId="0" fillId="4" borderId="0" xfId="0" applyFill="1" applyBorder="1" applyAlignment="1">
      <alignment horizontal="right" vertical="center"/>
    </xf>
    <xf numFmtId="0" fontId="0" fillId="3" borderId="7" xfId="0" applyFill="1" applyBorder="1" applyAlignment="1">
      <alignment horizontal="center" vertical="center" wrapText="1"/>
    </xf>
    <xf numFmtId="0" fontId="0" fillId="3" borderId="8" xfId="0" applyFill="1" applyBorder="1" applyAlignment="1">
      <alignment horizontal="center" vertical="center"/>
    </xf>
    <xf numFmtId="0" fontId="0" fillId="3" borderId="8" xfId="0" applyFill="1" applyBorder="1" applyAlignment="1">
      <alignment horizontal="center" vertical="center" wrapText="1"/>
    </xf>
    <xf numFmtId="10" fontId="0" fillId="3" borderId="8" xfId="2" applyNumberFormat="1" applyFont="1" applyFill="1" applyBorder="1" applyAlignment="1">
      <alignment horizontal="center" vertical="center" wrapText="1"/>
    </xf>
    <xf numFmtId="9" fontId="0" fillId="3" borderId="8" xfId="2" applyFont="1" applyFill="1" applyBorder="1" applyAlignment="1">
      <alignment horizontal="center" vertical="center" wrapText="1"/>
    </xf>
    <xf numFmtId="44" fontId="0" fillId="3" borderId="8" xfId="1" applyFont="1" applyFill="1" applyBorder="1" applyAlignment="1">
      <alignment horizontal="center" vertical="center" wrapText="1"/>
    </xf>
    <xf numFmtId="44" fontId="0" fillId="3" borderId="9" xfId="1" applyFont="1" applyFill="1" applyBorder="1" applyAlignment="1">
      <alignment horizontal="center" vertical="center" wrapText="1"/>
    </xf>
    <xf numFmtId="0" fontId="0" fillId="3" borderId="0" xfId="0" applyFill="1" applyBorder="1" applyAlignment="1">
      <alignment vertical="center"/>
    </xf>
    <xf numFmtId="0" fontId="0" fillId="3" borderId="0" xfId="0" applyFill="1" applyBorder="1" applyAlignment="1">
      <alignment horizontal="right" vertical="center"/>
    </xf>
    <xf numFmtId="44" fontId="0" fillId="3" borderId="0" xfId="0" applyNumberFormat="1" applyFill="1" applyBorder="1" applyAlignment="1">
      <alignment horizontal="right" vertical="center"/>
    </xf>
    <xf numFmtId="44" fontId="0" fillId="6" borderId="0" xfId="0" applyNumberFormat="1" applyFill="1" applyBorder="1" applyAlignment="1">
      <alignment horizontal="right" vertical="center"/>
    </xf>
    <xf numFmtId="0" fontId="3" fillId="3" borderId="7" xfId="0" applyFont="1" applyFill="1" applyBorder="1" applyAlignment="1">
      <alignment horizontal="left" vertical="center"/>
    </xf>
    <xf numFmtId="0" fontId="3" fillId="3" borderId="8" xfId="0" applyFont="1" applyFill="1" applyBorder="1" applyAlignment="1">
      <alignment horizontal="left" vertical="center"/>
    </xf>
    <xf numFmtId="0" fontId="3" fillId="3" borderId="9" xfId="0" applyFont="1" applyFill="1" applyBorder="1" applyAlignment="1">
      <alignment horizontal="left" vertical="center"/>
    </xf>
    <xf numFmtId="0" fontId="3" fillId="4" borderId="7" xfId="0" applyFont="1" applyFill="1" applyBorder="1" applyAlignment="1">
      <alignment horizontal="left" vertical="center"/>
    </xf>
    <xf numFmtId="0" fontId="3" fillId="4" borderId="8" xfId="0" applyFont="1" applyFill="1" applyBorder="1" applyAlignment="1">
      <alignment horizontal="left" vertical="center"/>
    </xf>
    <xf numFmtId="0" fontId="3" fillId="4" borderId="9" xfId="0" applyFont="1" applyFill="1" applyBorder="1" applyAlignment="1">
      <alignment horizontal="left" vertical="center"/>
    </xf>
  </cellXfs>
  <cellStyles count="7">
    <cellStyle name="Komma" xfId="5" builtinId="3"/>
    <cellStyle name="Komma 2" xfId="4" xr:uid="{A6A231F7-E347-442A-A943-501FD66BFAD4}"/>
    <cellStyle name="Komma 3" xfId="6" xr:uid="{024A6FCA-74D0-4842-AFEF-FB7013448CBE}"/>
    <cellStyle name="Prozent" xfId="2" builtinId="5"/>
    <cellStyle name="Standard" xfId="0" builtinId="0"/>
    <cellStyle name="Standard 2" xfId="3" xr:uid="{5CC4C474-770A-43D5-9361-ADE75534A1A7}"/>
    <cellStyle name="Währung" xfId="1" builtinId="4"/>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Structure" Target="richData/rdrichvaluestructure.xml"/><Relationship Id="rId5" Type="http://schemas.openxmlformats.org/officeDocument/2006/relationships/worksheet" Target="worksheets/sheet5.xml"/><Relationship Id="rId15" Type="http://schemas.openxmlformats.org/officeDocument/2006/relationships/customXml" Target="../customXml/item1.xml"/><Relationship Id="rId10"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552450</xdr:colOff>
      <xdr:row>1</xdr:row>
      <xdr:rowOff>133350</xdr:rowOff>
    </xdr:from>
    <xdr:to>
      <xdr:col>12</xdr:col>
      <xdr:colOff>368816</xdr:colOff>
      <xdr:row>6</xdr:row>
      <xdr:rowOff>26194</xdr:rowOff>
    </xdr:to>
    <xdr:pic>
      <xdr:nvPicPr>
        <xdr:cNvPr id="2" name="Grafik 1">
          <a:extLst>
            <a:ext uri="{FF2B5EF4-FFF2-40B4-BE49-F238E27FC236}">
              <a16:creationId xmlns:a16="http://schemas.microsoft.com/office/drawing/2014/main" id="{AAE9E5BB-AA03-4237-9E06-798C4F2A73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01350" y="314325"/>
          <a:ext cx="2330966" cy="79771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761999</xdr:colOff>
      <xdr:row>22</xdr:row>
      <xdr:rowOff>169333</xdr:rowOff>
    </xdr:from>
    <xdr:to>
      <xdr:col>1</xdr:col>
      <xdr:colOff>923382</xdr:colOff>
      <xdr:row>26</xdr:row>
      <xdr:rowOff>35719</xdr:rowOff>
    </xdr:to>
    <xdr:pic>
      <xdr:nvPicPr>
        <xdr:cNvPr id="2" name="Grafik 1">
          <a:extLst>
            <a:ext uri="{FF2B5EF4-FFF2-40B4-BE49-F238E27FC236}">
              <a16:creationId xmlns:a16="http://schemas.microsoft.com/office/drawing/2014/main" id="{9358F613-2480-4FBC-8D05-55C791F899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1999" y="5556250"/>
          <a:ext cx="2330966" cy="79771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267164</xdr:colOff>
      <xdr:row>0</xdr:row>
      <xdr:rowOff>139392</xdr:rowOff>
    </xdr:from>
    <xdr:to>
      <xdr:col>14</xdr:col>
      <xdr:colOff>1057043</xdr:colOff>
      <xdr:row>2</xdr:row>
      <xdr:rowOff>161599</xdr:rowOff>
    </xdr:to>
    <xdr:pic>
      <xdr:nvPicPr>
        <xdr:cNvPr id="2" name="Grafik 1">
          <a:extLst>
            <a:ext uri="{FF2B5EF4-FFF2-40B4-BE49-F238E27FC236}">
              <a16:creationId xmlns:a16="http://schemas.microsoft.com/office/drawing/2014/main" id="{09AB8B6E-09E1-48E6-9F3F-8D54E4CADE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227347" y="139392"/>
          <a:ext cx="1626220" cy="556536"/>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Stefan Hartung" id="{1B1DCCDF-3E4E-4CCA-B6B1-7C836B6B19E9}" userId="S-1-5-21-3885139099-1115734191-651585418-1112" providerId="AD"/>
</personList>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1</v>
  </rv>
  <rv s="1">
    <v>13</v>
    <v>3</v>
  </rv>
</rvData>
</file>

<file path=xl/richData/rdrichvaluestructure.xml><?xml version="1.0" encoding="utf-8"?>
<rvStructures xmlns="http://schemas.microsoft.com/office/spreadsheetml/2017/richdata" count="2">
  <s t="_error">
    <k n="errorType" t="i"/>
    <k n="propagated" t="b"/>
  </s>
  <s t="_error">
    <k n="errorType" t="i"/>
    <k n="subType" t="i"/>
  </s>
</rvStructure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G1" dT="2024-08-02T13:20:35.45" personId="{1B1DCCDF-3E4E-4CCA-B6B1-7C836B6B19E9}" id="{04EEA94C-758E-49C8-B25C-FDFD2399DDEB}">
    <text>Fügen Sie ein "ja" ein, wenn der Gesellschafter bzw. der Inhaber der entsprechenden Anteile die wirtschaftlichen Auswirkungen des VSOP zu tragen hat. Wenn nicht, lassen Sie das Feld leer.</text>
  </threadedComment>
  <threadedComment ref="N1" dT="2024-08-13T08:58:32.23" personId="{1B1DCCDF-3E4E-4CCA-B6B1-7C836B6B19E9}" id="{8AFC31E9-9843-4B5D-AC89-B9EA8FB34604}">
    <text>Falls kein Cliff vereinbart wurde, bitte 0 eintragen.</text>
  </threadedComment>
  <threadedComment ref="O1" dT="2024-08-13T08:58:49.17" personId="{1B1DCCDF-3E4E-4CCA-B6B1-7C836B6B19E9}" id="{FD27A917-0B9B-40D2-BFF3-C42D14D349AF}">
    <text>Falls kein Vestung vereinbart wurde, bitte 0 eintragen.</text>
  </threadedComment>
  <threadedComment ref="P1" dT="2024-08-02T13:24:15.46" personId="{1B1DCCDF-3E4E-4CCA-B6B1-7C836B6B19E9}" id="{3C4B8F13-39D6-4EA9-9902-731A995197E5}">
    <text>Geben Sie die Optionen ein, die von dem Optionsberechtigten beim Exit-ereignis tatsächlich ausgeübt wurden.</text>
  </threadedComment>
  <threadedComment ref="Q1" dT="2024-08-02T13:23:02.56" personId="{1B1DCCDF-3E4E-4CCA-B6B1-7C836B6B19E9}" id="{8BAD4143-CE53-4BF5-B48B-015D617E40CE}">
    <text>Keine Eingabe möglich. Wird auf den heutigen Tag anhand der zugewiesenen Optionen, des Zuteilungstages sowie von Cliff und Vesting automatisch ermittelt.</text>
  </threadedComment>
  <threadedComment ref="B2" dT="2024-08-02T12:47:18.54" personId="{1B1DCCDF-3E4E-4CCA-B6B1-7C836B6B19E9}" id="{A2F6C9AE-DE86-4977-B9A7-784284EB7C33}">
    <text>Geben Sie Ihren Firmennamen ein.</text>
  </threadedComment>
  <threadedComment ref="B3" dT="2024-08-02T12:48:56.24" personId="{1B1DCCDF-3E4E-4CCA-B6B1-7C836B6B19E9}" id="{91534507-9332-45B7-A5DD-C6089345C355}">
    <text>Keine Eingabe möglich. Wert ergibt sich aus der Summe der Geschäftsanteile zum Nominalwert in Spalte F.</text>
  </threadedComment>
  <threadedComment ref="B4" dT="2024-08-02T12:49:54.50" personId="{1B1DCCDF-3E4E-4CCA-B6B1-7C836B6B19E9}" id="{8C6DAA28-1F1D-486F-B2EE-BC9BB24E961F}">
    <text>Geben Sie die Gesamtzahl der virtuellen Optionen an, die ihr VSOP enthält.</text>
  </threadedComment>
  <threadedComment ref="B5" dT="2024-08-02T12:50:51.10" personId="{1B1DCCDF-3E4E-4CCA-B6B1-7C836B6B19E9}" id="{13255428-6105-433E-943E-87BE1FCD6FA8}">
    <text>Keine Eingabe möglich. Summe aus Spalte L.</text>
  </threadedComment>
  <threadedComment ref="B6" dT="2024-08-02T12:51:38.99" personId="{1B1DCCDF-3E4E-4CCA-B6B1-7C836B6B19E9}" id="{9ECFDACD-5271-465F-A947-86265E1C0997}">
    <text>Keine Eingabe möglich. Summe aus Spalte Q.</text>
  </threadedComment>
  <threadedComment ref="B7" dT="2024-08-02T12:54:12.92" personId="{1B1DCCDF-3E4E-4CCA-B6B1-7C836B6B19E9}" id="{C3DA3CA2-D54B-4385-BC6C-38F5F3870E8A}">
    <text>Keine Eingabe möglich. Summe aus Spalte P.</text>
  </threadedComment>
  <threadedComment ref="B9" dT="2024-08-02T13:18:37.58" personId="{1B1DCCDF-3E4E-4CCA-B6B1-7C836B6B19E9}" id="{B96FC2F4-FC73-4C3A-8E42-DF80C486CB38}">
    <text>Geben Sie den ermittelten oder angenommenen Wert der Gesellschaft ein, damit der rechnerische Wert der Beteiligungen ermittelt werden kann. Für die Optionsberechtigten gibt der Wert nur eine Orientierung, da für die Inhaber von VSOPs letztlich nur der Exit-Erlös (netto) maßgeblich ist.</text>
  </threadedComment>
</ThreadedComments>
</file>

<file path=xl/threadedComments/threadedComment2.xml><?xml version="1.0" encoding="utf-8"?>
<ThreadedComments xmlns="http://schemas.microsoft.com/office/spreadsheetml/2018/threadedcomments" xmlns:x="http://schemas.openxmlformats.org/spreadsheetml/2006/main">
  <threadedComment ref="D6" dT="2024-08-02T13:30:27.58" personId="{1B1DCCDF-3E4E-4CCA-B6B1-7C836B6B19E9}" id="{BC34C7C5-F1CF-4D87-8268-51639D94F0A0}">
    <text>Bezieht sich auf das reale Stammkapital.</text>
  </threadedComment>
  <threadedComment ref="E6" dT="2024-08-02T13:30:58.81" personId="{1B1DCCDF-3E4E-4CCA-B6B1-7C836B6B19E9}" id="{252FDB3F-83CA-4974-9D6C-82454E6EA74A}">
    <text>Bezieht sich auf das virtuell erhöhte Stammkapital.</text>
  </threadedComment>
  <threadedComment ref="G6" dT="2024-08-02T13:44:03.74" personId="{1B1DCCDF-3E4E-4CCA-B6B1-7C836B6B19E9}" id="{D4852CB8-CB09-4F3D-ADEE-FCCEA44D3419}">
    <text>Nur maßgeblich für Gesellschafter, von denen die wirtschaftlichen Folgen des VSOP zu tragen sind.</text>
  </threadedComment>
  <threadedComment ref="H6" dT="2024-08-02T13:26:49.26" personId="{1B1DCCDF-3E4E-4CCA-B6B1-7C836B6B19E9}" id="{B01302F6-FD73-4EE2-A17A-7ADF3A979D45}">
    <text>Gesellschafter mit Sonderrechten erhalten ggf. zusätzlich einen Erlösvorzug.</text>
  </threadedComment>
  <threadedComment ref="I6" dT="2024-08-02T13:29:37.02" personId="{1B1DCCDF-3E4E-4CCA-B6B1-7C836B6B19E9}" id="{6537601A-00EB-46C7-A9F7-A9ABDAF79691}">
    <text>Betrifft nur die Gesellschafter, von denen die wirtschaftlichen Folgen des VSOP zu tragen sind. Es wird davon ausgegangen, dass sich der Exit-Erlös pro rata um die Zahlungsansprüche der Optionsberechtigten reduziert.</text>
  </threadedComment>
  <threadedComment ref="J6" dT="2024-08-02T13:44:31.29" personId="{1B1DCCDF-3E4E-4CCA-B6B1-7C836B6B19E9}" id="{445B50C9-F43A-4ADB-BE8C-5DA2D31D60C5}">
    <text>Nur maßgeblich für Gesellschafter, von denen die wirtschaftlichen Folgen des VSOP zu tragen sind.</text>
  </threadedComment>
  <threadedComment ref="O6" dT="2024-08-02T13:49:39.13" personId="{1B1DCCDF-3E4E-4CCA-B6B1-7C836B6B19E9}" id="{6AC16063-697B-481C-B498-BE58E0A18D02}">
    <text>Rechnerischer Wert, wenn alle zugeteilten Optionen ausgeübt wurden.</text>
  </threadedComment>
  <threadedComment ref="Q6" dT="2024-08-02T14:06:52.07" personId="{1B1DCCDF-3E4E-4CCA-B6B1-7C836B6B19E9}" id="{CA83C4D8-82C9-4BD3-ABCB-1E228732C88E}">
    <text>Beteiligungsquote bezogen auf die ausgeübten Optionen.</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A5C59-D713-493C-BDE9-3B74A58AAE1B}">
  <sheetPr>
    <pageSetUpPr fitToPage="1"/>
  </sheetPr>
  <dimension ref="A1:O38"/>
  <sheetViews>
    <sheetView showGridLines="0" tabSelected="1" workbookViewId="0">
      <selection activeCell="E24" sqref="E24"/>
    </sheetView>
  </sheetViews>
  <sheetFormatPr baseColWidth="10" defaultRowHeight="14.25" x14ac:dyDescent="0.2"/>
  <cols>
    <col min="1" max="1" width="62.875" style="57" customWidth="1"/>
    <col min="2" max="2" width="27" style="57" bestFit="1" customWidth="1"/>
    <col min="3" max="3" width="10.125" style="221" bestFit="1" customWidth="1"/>
    <col min="4" max="4" width="4.625" style="221" customWidth="1"/>
    <col min="5" max="5" width="10.75" style="109" customWidth="1"/>
    <col min="6" max="6" width="13.5" style="57" bestFit="1" customWidth="1"/>
    <col min="7" max="12" width="11" style="57"/>
    <col min="13" max="13" width="15.375" style="57" customWidth="1"/>
    <col min="14" max="16384" width="11" style="57"/>
  </cols>
  <sheetData>
    <row r="1" spans="1:14" x14ac:dyDescent="0.2">
      <c r="A1" s="96" t="s">
        <v>59</v>
      </c>
      <c r="B1" s="63"/>
      <c r="C1" s="220"/>
      <c r="D1" s="220"/>
      <c r="E1" s="225"/>
      <c r="F1" s="63"/>
      <c r="G1" s="63"/>
      <c r="H1" s="63"/>
      <c r="I1" s="64"/>
      <c r="J1" s="70"/>
      <c r="K1" s="70"/>
      <c r="L1" s="70"/>
      <c r="M1" s="71"/>
    </row>
    <row r="2" spans="1:14" x14ac:dyDescent="0.2">
      <c r="A2" s="99"/>
      <c r="I2" s="65"/>
      <c r="M2" s="65"/>
    </row>
    <row r="3" spans="1:14" x14ac:dyDescent="0.2">
      <c r="A3" s="102" t="s">
        <v>81</v>
      </c>
      <c r="I3" s="65"/>
      <c r="M3" s="65"/>
    </row>
    <row r="4" spans="1:14" x14ac:dyDescent="0.2">
      <c r="A4" s="103"/>
      <c r="I4" s="65"/>
      <c r="M4" s="65"/>
    </row>
    <row r="5" spans="1:14" x14ac:dyDescent="0.2">
      <c r="A5" s="103"/>
      <c r="I5" s="65"/>
      <c r="M5" s="65"/>
    </row>
    <row r="6" spans="1:14" x14ac:dyDescent="0.2">
      <c r="A6" s="103" t="s">
        <v>70</v>
      </c>
      <c r="I6" s="65"/>
      <c r="M6" s="65"/>
    </row>
    <row r="7" spans="1:14" x14ac:dyDescent="0.2">
      <c r="A7" s="103" t="s">
        <v>74</v>
      </c>
      <c r="I7" s="65"/>
      <c r="N7" s="66"/>
    </row>
    <row r="8" spans="1:14" x14ac:dyDescent="0.2">
      <c r="A8" s="104"/>
      <c r="B8" s="68"/>
      <c r="C8" s="222"/>
      <c r="D8" s="222"/>
      <c r="E8" s="224"/>
      <c r="F8" s="68"/>
      <c r="G8" s="68"/>
      <c r="H8" s="68"/>
      <c r="I8" s="69"/>
      <c r="M8" s="68"/>
      <c r="N8" s="66"/>
    </row>
    <row r="9" spans="1:14" x14ac:dyDescent="0.2">
      <c r="A9" s="107"/>
      <c r="B9" s="63"/>
      <c r="C9" s="220"/>
      <c r="D9" s="220"/>
      <c r="E9" s="225"/>
      <c r="F9" s="63"/>
      <c r="G9" s="63"/>
      <c r="H9" s="63"/>
      <c r="I9" s="63"/>
      <c r="J9" s="63"/>
      <c r="K9" s="63"/>
      <c r="L9" s="63"/>
      <c r="M9" s="64"/>
    </row>
    <row r="10" spans="1:14" x14ac:dyDescent="0.2">
      <c r="A10" s="108" t="s">
        <v>80</v>
      </c>
      <c r="M10" s="65"/>
    </row>
    <row r="11" spans="1:14" x14ac:dyDescent="0.2">
      <c r="A11" s="103"/>
      <c r="M11" s="65"/>
    </row>
    <row r="12" spans="1:14" x14ac:dyDescent="0.2">
      <c r="A12" s="66"/>
      <c r="M12" s="65"/>
    </row>
    <row r="13" spans="1:14" x14ac:dyDescent="0.2">
      <c r="A13" s="73" t="s">
        <v>60</v>
      </c>
      <c r="M13" s="65"/>
    </row>
    <row r="14" spans="1:14" x14ac:dyDescent="0.2">
      <c r="A14" s="74" t="s">
        <v>77</v>
      </c>
      <c r="M14" s="65"/>
    </row>
    <row r="15" spans="1:14" x14ac:dyDescent="0.2">
      <c r="A15" s="66"/>
      <c r="M15" s="65"/>
    </row>
    <row r="16" spans="1:14" x14ac:dyDescent="0.2">
      <c r="A16" s="66"/>
      <c r="M16" s="65"/>
    </row>
    <row r="17" spans="1:15" x14ac:dyDescent="0.2">
      <c r="A17" s="74" t="s">
        <v>83</v>
      </c>
      <c r="M17" s="65"/>
    </row>
    <row r="18" spans="1:15" x14ac:dyDescent="0.2">
      <c r="A18" s="66"/>
      <c r="M18" s="65"/>
    </row>
    <row r="19" spans="1:15" x14ac:dyDescent="0.2">
      <c r="A19" s="66"/>
      <c r="M19" s="65"/>
    </row>
    <row r="20" spans="1:15" x14ac:dyDescent="0.2">
      <c r="A20" s="74" t="s">
        <v>65</v>
      </c>
      <c r="M20" s="65"/>
    </row>
    <row r="21" spans="1:15" x14ac:dyDescent="0.2">
      <c r="A21" s="74" t="s">
        <v>82</v>
      </c>
      <c r="M21" s="65"/>
    </row>
    <row r="22" spans="1:15" x14ac:dyDescent="0.2">
      <c r="A22" s="67"/>
      <c r="B22" s="68"/>
      <c r="C22" s="222"/>
      <c r="D22" s="222"/>
      <c r="E22" s="224"/>
      <c r="F22" s="68"/>
      <c r="G22" s="68"/>
      <c r="H22" s="68"/>
      <c r="I22" s="68"/>
      <c r="J22" s="68"/>
      <c r="K22" s="68"/>
      <c r="L22" s="68"/>
      <c r="M22" s="69"/>
    </row>
    <row r="23" spans="1:15" x14ac:dyDescent="0.2">
      <c r="A23" s="103"/>
      <c r="B23" s="100"/>
      <c r="C23" s="109"/>
      <c r="D23" s="109"/>
      <c r="F23" s="100"/>
      <c r="G23" s="100"/>
      <c r="H23" s="100"/>
      <c r="I23" s="100"/>
      <c r="J23" s="100"/>
      <c r="K23" s="100"/>
      <c r="L23" s="100"/>
      <c r="M23" s="101"/>
    </row>
    <row r="24" spans="1:15" x14ac:dyDescent="0.2">
      <c r="A24" s="103" t="s">
        <v>84</v>
      </c>
      <c r="B24" s="109" t="s">
        <v>66</v>
      </c>
      <c r="C24" s="229" t="s">
        <v>78</v>
      </c>
      <c r="D24" s="223" t="s">
        <v>79</v>
      </c>
      <c r="E24" s="228" t="s">
        <v>73</v>
      </c>
      <c r="F24" s="100" t="s">
        <v>67</v>
      </c>
      <c r="G24" s="100"/>
      <c r="H24" s="100"/>
      <c r="I24" s="100"/>
      <c r="J24" s="100"/>
      <c r="K24" s="100"/>
      <c r="L24" s="100"/>
      <c r="M24" s="101"/>
    </row>
    <row r="25" spans="1:15" x14ac:dyDescent="0.2">
      <c r="A25" s="103"/>
      <c r="B25" s="100"/>
      <c r="C25" s="109"/>
      <c r="D25" s="109"/>
      <c r="E25" s="227"/>
      <c r="F25" s="100"/>
      <c r="G25" s="100"/>
      <c r="H25" s="100"/>
      <c r="I25" s="100"/>
      <c r="J25" s="100"/>
      <c r="K25" s="100"/>
      <c r="L25" s="100"/>
      <c r="M25" s="101"/>
    </row>
    <row r="26" spans="1:15" x14ac:dyDescent="0.2">
      <c r="A26" s="103" t="s">
        <v>68</v>
      </c>
      <c r="B26" s="100"/>
      <c r="C26" s="109"/>
      <c r="D26" s="109"/>
      <c r="F26" s="100"/>
      <c r="G26" s="100"/>
      <c r="H26" s="100"/>
      <c r="I26" s="100"/>
      <c r="J26" s="100"/>
      <c r="K26" s="100"/>
      <c r="L26" s="100"/>
      <c r="M26" s="101"/>
    </row>
    <row r="27" spans="1:15" x14ac:dyDescent="0.2">
      <c r="A27" s="104"/>
      <c r="B27" s="105"/>
      <c r="C27" s="224"/>
      <c r="D27" s="224"/>
      <c r="E27" s="224"/>
      <c r="F27" s="105"/>
      <c r="G27" s="105"/>
      <c r="H27" s="105"/>
      <c r="I27" s="105"/>
      <c r="J27" s="105"/>
      <c r="K27" s="105"/>
      <c r="L27" s="105"/>
      <c r="M27" s="106"/>
    </row>
    <row r="28" spans="1:15" x14ac:dyDescent="0.2">
      <c r="A28" s="107"/>
      <c r="B28" s="97"/>
      <c r="C28" s="225"/>
      <c r="D28" s="225"/>
      <c r="E28" s="225"/>
      <c r="F28" s="97"/>
      <c r="G28" s="97"/>
      <c r="H28" s="97"/>
      <c r="I28" s="97"/>
      <c r="J28" s="97"/>
      <c r="K28" s="97"/>
      <c r="L28" s="97"/>
      <c r="M28" s="98"/>
    </row>
    <row r="29" spans="1:15" x14ac:dyDescent="0.2">
      <c r="A29" s="103" t="s">
        <v>69</v>
      </c>
      <c r="B29" s="100"/>
      <c r="C29" s="109"/>
      <c r="D29" s="109"/>
      <c r="F29" s="100"/>
      <c r="G29" s="100"/>
      <c r="H29" s="100"/>
      <c r="I29" s="100"/>
      <c r="J29" s="100"/>
      <c r="K29" s="100"/>
      <c r="L29" s="100"/>
      <c r="M29" s="101"/>
    </row>
    <row r="30" spans="1:15" x14ac:dyDescent="0.2">
      <c r="A30" s="110"/>
      <c r="B30" s="100"/>
      <c r="C30" s="109"/>
      <c r="D30" s="109"/>
      <c r="F30" s="100"/>
      <c r="G30" s="100"/>
      <c r="H30" s="100"/>
      <c r="I30" s="100"/>
      <c r="J30" s="100"/>
      <c r="K30" s="100"/>
      <c r="L30" s="100"/>
      <c r="M30" s="101"/>
    </row>
    <row r="31" spans="1:15" x14ac:dyDescent="0.2">
      <c r="A31" s="232" t="s">
        <v>72</v>
      </c>
      <c r="B31" s="233"/>
      <c r="C31" s="233"/>
      <c r="D31" s="233"/>
      <c r="E31" s="233"/>
      <c r="F31" s="233"/>
      <c r="G31" s="233"/>
      <c r="H31" s="233"/>
      <c r="I31" s="233"/>
      <c r="J31" s="233"/>
      <c r="K31" s="233"/>
      <c r="L31" s="233"/>
      <c r="M31" s="234"/>
      <c r="N31" s="72"/>
      <c r="O31" s="72"/>
    </row>
    <row r="32" spans="1:15" x14ac:dyDescent="0.2">
      <c r="A32" s="104"/>
      <c r="B32" s="105"/>
      <c r="C32" s="224"/>
      <c r="D32" s="224"/>
      <c r="E32" s="224"/>
      <c r="F32" s="111"/>
      <c r="G32" s="111"/>
      <c r="H32" s="105"/>
      <c r="I32" s="105"/>
      <c r="J32" s="105"/>
      <c r="K32" s="105"/>
      <c r="L32" s="105"/>
      <c r="M32" s="106"/>
    </row>
    <row r="33" spans="5:7" x14ac:dyDescent="0.2">
      <c r="F33"/>
      <c r="G33"/>
    </row>
    <row r="34" spans="5:7" x14ac:dyDescent="0.2">
      <c r="F34"/>
      <c r="G34"/>
    </row>
    <row r="35" spans="5:7" x14ac:dyDescent="0.2">
      <c r="F35"/>
      <c r="G35"/>
    </row>
    <row r="36" spans="5:7" x14ac:dyDescent="0.2">
      <c r="F36"/>
      <c r="G36"/>
    </row>
    <row r="37" spans="5:7" x14ac:dyDescent="0.2">
      <c r="F37"/>
      <c r="G37"/>
    </row>
    <row r="38" spans="5:7" x14ac:dyDescent="0.2">
      <c r="E38" s="226"/>
      <c r="F38"/>
      <c r="G38"/>
    </row>
  </sheetData>
  <sheetProtection algorithmName="SHA-512" hashValue="j4wZkkwy4x/60iCJGQOUyuefHJn3/nhrPqbEmuNadRV/NpI1/K2gL/Z8yBqcLYrWVlxgAXdMIQhfEblH2/8Weg==" saltValue="jgiYC05BWtASd2TxOVqF5Q==" spinCount="100000" sheet="1" selectLockedCells="1"/>
  <mergeCells count="1">
    <mergeCell ref="A31:M31"/>
  </mergeCells>
  <pageMargins left="0.25" right="0.25" top="0.75" bottom="0.75" header="0.3" footer="0.3"/>
  <pageSetup paperSize="9" scale="65" orientation="landscape" horizontalDpi="0"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10935D-0DDF-4D49-9D90-52066701456C}">
  <sheetPr>
    <pageSetUpPr fitToPage="1"/>
  </sheetPr>
  <dimension ref="A1:T548"/>
  <sheetViews>
    <sheetView zoomScale="90" zoomScaleNormal="90" workbookViewId="0">
      <selection activeCell="E10" sqref="E10"/>
    </sheetView>
  </sheetViews>
  <sheetFormatPr baseColWidth="10" defaultRowHeight="12.75" x14ac:dyDescent="0.2"/>
  <cols>
    <col min="1" max="1" width="28.5" bestFit="1" customWidth="1"/>
    <col min="2" max="2" width="24.125" customWidth="1"/>
    <col min="3" max="3" width="3.125" customWidth="1"/>
    <col min="4" max="4" width="16.375" style="165" customWidth="1"/>
    <col min="5" max="5" width="33.125" bestFit="1" customWidth="1"/>
    <col min="6" max="6" width="13.5" style="1" bestFit="1" customWidth="1"/>
    <col min="7" max="7" width="12.125" bestFit="1" customWidth="1"/>
    <col min="8" max="8" width="2.875" style="175" customWidth="1"/>
    <col min="9" max="9" width="11" style="161" bestFit="1" customWidth="1"/>
    <col min="10" max="10" width="21.75" customWidth="1"/>
    <col min="11" max="11" width="13.375" style="1" customWidth="1"/>
    <col min="12" max="12" width="13.625" customWidth="1"/>
    <col min="13" max="13" width="13" bestFit="1" customWidth="1"/>
    <col min="14" max="14" width="9.625" customWidth="1"/>
    <col min="15" max="15" width="9.875" customWidth="1"/>
    <col min="16" max="16" width="10.75" customWidth="1"/>
    <col min="17" max="17" width="10.5" customWidth="1"/>
    <col min="18" max="18" width="6.625" bestFit="1" customWidth="1"/>
  </cols>
  <sheetData>
    <row r="1" spans="1:20" s="123" customFormat="1" ht="59.25" customHeight="1" thickBot="1" x14ac:dyDescent="0.25">
      <c r="A1" s="235" t="s">
        <v>27</v>
      </c>
      <c r="B1" s="236"/>
      <c r="C1" s="183"/>
      <c r="D1" s="124" t="s">
        <v>75</v>
      </c>
      <c r="E1" s="94" t="s">
        <v>0</v>
      </c>
      <c r="F1" s="95" t="s">
        <v>6</v>
      </c>
      <c r="G1" s="231" t="s">
        <v>11</v>
      </c>
      <c r="H1" s="186"/>
      <c r="I1" s="125" t="s">
        <v>76</v>
      </c>
      <c r="J1" s="92" t="s">
        <v>2</v>
      </c>
      <c r="K1" s="230" t="s">
        <v>85</v>
      </c>
      <c r="L1" s="93" t="s">
        <v>44</v>
      </c>
      <c r="M1" s="113" t="s">
        <v>47</v>
      </c>
      <c r="N1" s="93" t="s">
        <v>54</v>
      </c>
      <c r="O1" s="93" t="s">
        <v>53</v>
      </c>
      <c r="P1" s="93" t="s">
        <v>35</v>
      </c>
      <c r="Q1" s="126" t="s">
        <v>56</v>
      </c>
      <c r="R1" s="182"/>
      <c r="S1" s="183"/>
      <c r="T1" s="183"/>
    </row>
    <row r="2" spans="1:20" s="75" customFormat="1" ht="18" customHeight="1" x14ac:dyDescent="0.2">
      <c r="A2" s="77" t="s">
        <v>5</v>
      </c>
      <c r="B2" s="82" t="s">
        <v>71</v>
      </c>
      <c r="C2" s="174"/>
      <c r="D2" s="164"/>
      <c r="E2" s="132"/>
      <c r="F2" s="127"/>
      <c r="G2" s="82"/>
      <c r="H2" s="185"/>
      <c r="I2" s="164"/>
      <c r="J2" s="132"/>
      <c r="K2" s="210"/>
      <c r="L2" s="132"/>
      <c r="M2" s="211"/>
      <c r="N2" s="132"/>
      <c r="O2" s="132"/>
      <c r="P2" s="132"/>
      <c r="Q2" s="212" t="str">
        <f>IF(Vesting!H2="","",Vesting!H2)</f>
        <v/>
      </c>
      <c r="R2" s="180" t="str">
        <f>IF(AND(M2&gt;0,N2=""),"Cliff?!","")</f>
        <v/>
      </c>
      <c r="S2" s="180" t="str">
        <f>IF(AND(M2&gt;0,O2=""),"Vesting?!","")</f>
        <v/>
      </c>
      <c r="T2" s="174"/>
    </row>
    <row r="3" spans="1:20" s="75" customFormat="1" ht="18" customHeight="1" thickBot="1" x14ac:dyDescent="0.25">
      <c r="A3" s="78" t="s">
        <v>33</v>
      </c>
      <c r="B3" s="83">
        <f>IF(B2="","",SUM(F:F))</f>
        <v>0</v>
      </c>
      <c r="C3" s="174"/>
      <c r="D3" s="158"/>
      <c r="E3" s="133"/>
      <c r="F3" s="128"/>
      <c r="G3" s="129"/>
      <c r="H3" s="185"/>
      <c r="I3" s="158"/>
      <c r="J3" s="133"/>
      <c r="K3" s="134"/>
      <c r="L3" s="133"/>
      <c r="M3" s="135"/>
      <c r="N3" s="133"/>
      <c r="O3" s="133"/>
      <c r="P3" s="133"/>
      <c r="Q3" s="136" t="str">
        <f>IF(Vesting!H3="","",Vesting!H3)</f>
        <v/>
      </c>
      <c r="R3" s="180" t="str">
        <f t="shared" ref="R3:R29" si="0">IF(AND(M3&gt;0,N3=""),"Cliff?!","")</f>
        <v/>
      </c>
      <c r="S3" s="180" t="str">
        <f t="shared" ref="S3:S29" si="1">IF(AND(M3&gt;0,O3=""),"Vesting?!","")</f>
        <v/>
      </c>
      <c r="T3" s="174"/>
    </row>
    <row r="4" spans="1:20" s="75" customFormat="1" ht="18" customHeight="1" x14ac:dyDescent="0.2">
      <c r="A4" s="79" t="s">
        <v>34</v>
      </c>
      <c r="B4" s="84"/>
      <c r="C4" s="174"/>
      <c r="D4" s="159"/>
      <c r="E4" s="137"/>
      <c r="F4" s="130"/>
      <c r="G4" s="131"/>
      <c r="H4" s="185"/>
      <c r="I4" s="159"/>
      <c r="J4" s="137"/>
      <c r="K4" s="138"/>
      <c r="L4" s="137"/>
      <c r="M4" s="139"/>
      <c r="N4" s="137"/>
      <c r="O4" s="137"/>
      <c r="P4" s="137"/>
      <c r="Q4" s="136" t="str">
        <f>IF(Vesting!H4="","",Vesting!H4)</f>
        <v/>
      </c>
      <c r="R4" s="180" t="str">
        <f t="shared" si="0"/>
        <v/>
      </c>
      <c r="S4" s="180" t="str">
        <f t="shared" si="1"/>
        <v/>
      </c>
      <c r="T4" s="174"/>
    </row>
    <row r="5" spans="1:20" s="75" customFormat="1" ht="18" customHeight="1" x14ac:dyDescent="0.2">
      <c r="A5" s="80" t="s">
        <v>45</v>
      </c>
      <c r="B5" s="85">
        <f>SUM(L:L)</f>
        <v>0</v>
      </c>
      <c r="C5" s="174"/>
      <c r="D5" s="158"/>
      <c r="E5" s="133"/>
      <c r="F5" s="128"/>
      <c r="G5" s="129"/>
      <c r="H5" s="185"/>
      <c r="I5" s="158"/>
      <c r="J5" s="133"/>
      <c r="K5" s="134"/>
      <c r="L5" s="133"/>
      <c r="M5" s="135"/>
      <c r="N5" s="133"/>
      <c r="O5" s="133"/>
      <c r="P5" s="133"/>
      <c r="Q5" s="136" t="str">
        <f>IF(Vesting!H5="","",Vesting!H5)</f>
        <v/>
      </c>
      <c r="R5" s="180" t="str">
        <f t="shared" si="0"/>
        <v/>
      </c>
      <c r="S5" s="180" t="str">
        <f t="shared" si="1"/>
        <v/>
      </c>
      <c r="T5" s="174"/>
    </row>
    <row r="6" spans="1:20" s="75" customFormat="1" ht="18" customHeight="1" x14ac:dyDescent="0.2">
      <c r="A6" s="80" t="s">
        <v>43</v>
      </c>
      <c r="B6" s="85">
        <f>SUM(Q:Q)</f>
        <v>0</v>
      </c>
      <c r="C6" s="174"/>
      <c r="D6" s="159"/>
      <c r="E6" s="137"/>
      <c r="F6" s="130"/>
      <c r="G6" s="131"/>
      <c r="H6" s="185"/>
      <c r="I6" s="159"/>
      <c r="J6" s="137"/>
      <c r="K6" s="138"/>
      <c r="L6" s="137"/>
      <c r="M6" s="140"/>
      <c r="N6" s="140"/>
      <c r="O6" s="140"/>
      <c r="P6" s="140"/>
      <c r="Q6" s="136" t="str">
        <f>IF(Vesting!H6="","",Vesting!H6)</f>
        <v/>
      </c>
      <c r="R6" s="180" t="str">
        <f t="shared" si="0"/>
        <v/>
      </c>
      <c r="S6" s="180" t="str">
        <f t="shared" si="1"/>
        <v/>
      </c>
      <c r="T6" s="174"/>
    </row>
    <row r="7" spans="1:20" s="75" customFormat="1" ht="18" customHeight="1" thickBot="1" x14ac:dyDescent="0.25">
      <c r="A7" s="78" t="s">
        <v>58</v>
      </c>
      <c r="B7" s="86">
        <f>SUM(P:P)</f>
        <v>0</v>
      </c>
      <c r="C7" s="174"/>
      <c r="D7" s="158"/>
      <c r="E7" s="133"/>
      <c r="F7" s="128"/>
      <c r="G7" s="129"/>
      <c r="H7" s="185"/>
      <c r="I7" s="158"/>
      <c r="J7" s="133"/>
      <c r="K7" s="134"/>
      <c r="L7" s="133"/>
      <c r="M7" s="141"/>
      <c r="N7" s="141"/>
      <c r="O7" s="141"/>
      <c r="P7" s="141"/>
      <c r="Q7" s="136" t="str">
        <f>IF(Vesting!H7="","",Vesting!H7)</f>
        <v/>
      </c>
      <c r="R7" s="180" t="str">
        <f t="shared" si="0"/>
        <v/>
      </c>
      <c r="S7" s="180" t="str">
        <f t="shared" si="1"/>
        <v/>
      </c>
      <c r="T7" s="174"/>
    </row>
    <row r="8" spans="1:20" s="75" customFormat="1" ht="18" customHeight="1" thickBot="1" x14ac:dyDescent="0.25">
      <c r="A8" s="184"/>
      <c r="B8" s="185"/>
      <c r="C8" s="174"/>
      <c r="D8" s="159"/>
      <c r="E8" s="137"/>
      <c r="F8" s="130"/>
      <c r="G8" s="131"/>
      <c r="H8" s="185"/>
      <c r="I8" s="159"/>
      <c r="J8" s="137"/>
      <c r="K8" s="138"/>
      <c r="L8" s="137"/>
      <c r="M8" s="140"/>
      <c r="N8" s="140"/>
      <c r="O8" s="140"/>
      <c r="P8" s="140"/>
      <c r="Q8" s="136" t="str">
        <f>IF(Vesting!H8="","",Vesting!H8)</f>
        <v/>
      </c>
      <c r="R8" s="180" t="str">
        <f t="shared" si="0"/>
        <v/>
      </c>
      <c r="S8" s="180" t="str">
        <f t="shared" si="1"/>
        <v/>
      </c>
      <c r="T8" s="174"/>
    </row>
    <row r="9" spans="1:20" s="75" customFormat="1" ht="18" customHeight="1" x14ac:dyDescent="0.2">
      <c r="A9" s="77" t="s">
        <v>1</v>
      </c>
      <c r="B9" s="87"/>
      <c r="C9" s="174"/>
      <c r="D9" s="158"/>
      <c r="E9" s="133"/>
      <c r="F9" s="128"/>
      <c r="G9" s="129"/>
      <c r="H9" s="185"/>
      <c r="I9" s="158"/>
      <c r="J9" s="133"/>
      <c r="K9" s="134"/>
      <c r="L9" s="133"/>
      <c r="M9" s="141"/>
      <c r="N9" s="141"/>
      <c r="O9" s="141"/>
      <c r="P9" s="141"/>
      <c r="Q9" s="136" t="str">
        <f>IF(Vesting!H9="","",Vesting!H9)</f>
        <v/>
      </c>
      <c r="R9" s="180" t="str">
        <f t="shared" si="0"/>
        <v/>
      </c>
      <c r="S9" s="180" t="str">
        <f t="shared" si="1"/>
        <v/>
      </c>
      <c r="T9" s="174"/>
    </row>
    <row r="10" spans="1:20" s="75" customFormat="1" ht="18" customHeight="1" x14ac:dyDescent="0.2">
      <c r="A10" s="80"/>
      <c r="B10" s="88"/>
      <c r="C10" s="174"/>
      <c r="D10" s="159"/>
      <c r="E10" s="137"/>
      <c r="F10" s="130"/>
      <c r="G10" s="131"/>
      <c r="H10" s="185"/>
      <c r="I10" s="159"/>
      <c r="J10" s="137"/>
      <c r="K10" s="138"/>
      <c r="L10" s="137"/>
      <c r="M10" s="140"/>
      <c r="N10" s="140"/>
      <c r="O10" s="140"/>
      <c r="P10" s="140"/>
      <c r="Q10" s="136" t="str">
        <f>IF(Vesting!H10="","",Vesting!H10)</f>
        <v/>
      </c>
      <c r="R10" s="180" t="str">
        <f t="shared" si="0"/>
        <v/>
      </c>
      <c r="S10" s="180" t="str">
        <f t="shared" si="1"/>
        <v/>
      </c>
      <c r="T10" s="174"/>
    </row>
    <row r="11" spans="1:20" s="75" customFormat="1" ht="18" customHeight="1" x14ac:dyDescent="0.2">
      <c r="A11" s="80" t="s">
        <v>14</v>
      </c>
      <c r="B11" s="89"/>
      <c r="C11" s="174"/>
      <c r="D11" s="158"/>
      <c r="E11" s="133"/>
      <c r="F11" s="128"/>
      <c r="G11" s="129"/>
      <c r="H11" s="185"/>
      <c r="I11" s="158"/>
      <c r="J11" s="133"/>
      <c r="K11" s="134"/>
      <c r="L11" s="133"/>
      <c r="M11" s="141"/>
      <c r="N11" s="141"/>
      <c r="O11" s="141"/>
      <c r="P11" s="141"/>
      <c r="Q11" s="136" t="str">
        <f>IF(Vesting!H11="","",Vesting!H11)</f>
        <v/>
      </c>
      <c r="R11" s="180" t="str">
        <f t="shared" si="0"/>
        <v/>
      </c>
      <c r="S11" s="180" t="str">
        <f t="shared" si="1"/>
        <v/>
      </c>
      <c r="T11" s="174"/>
    </row>
    <row r="12" spans="1:20" s="75" customFormat="1" ht="18" customHeight="1" x14ac:dyDescent="0.2">
      <c r="A12" s="80"/>
      <c r="B12" s="88"/>
      <c r="C12" s="174"/>
      <c r="D12" s="159"/>
      <c r="E12" s="137"/>
      <c r="F12" s="130"/>
      <c r="G12" s="131"/>
      <c r="H12" s="185"/>
      <c r="I12" s="159"/>
      <c r="J12" s="137"/>
      <c r="K12" s="138"/>
      <c r="L12" s="137"/>
      <c r="M12" s="140"/>
      <c r="N12" s="140"/>
      <c r="O12" s="140"/>
      <c r="P12" s="140"/>
      <c r="Q12" s="136" t="str">
        <f>IF(Vesting!H12="","",Vesting!H12)</f>
        <v/>
      </c>
      <c r="R12" s="180" t="str">
        <f t="shared" si="0"/>
        <v/>
      </c>
      <c r="S12" s="180" t="str">
        <f t="shared" si="1"/>
        <v/>
      </c>
      <c r="T12" s="174"/>
    </row>
    <row r="13" spans="1:20" s="75" customFormat="1" ht="18" customHeight="1" x14ac:dyDescent="0.2">
      <c r="A13" s="80" t="s">
        <v>13</v>
      </c>
      <c r="B13" s="89"/>
      <c r="C13" s="174"/>
      <c r="D13" s="158"/>
      <c r="E13" s="133"/>
      <c r="F13" s="128"/>
      <c r="G13" s="129"/>
      <c r="H13" s="185"/>
      <c r="I13" s="158"/>
      <c r="J13" s="133"/>
      <c r="K13" s="134"/>
      <c r="L13" s="133"/>
      <c r="M13" s="141"/>
      <c r="N13" s="141"/>
      <c r="O13" s="141"/>
      <c r="P13" s="141"/>
      <c r="Q13" s="136" t="str">
        <f>IF(Vesting!H13="","",Vesting!H13)</f>
        <v/>
      </c>
      <c r="R13" s="180" t="str">
        <f t="shared" si="0"/>
        <v/>
      </c>
      <c r="S13" s="180" t="str">
        <f t="shared" si="1"/>
        <v/>
      </c>
      <c r="T13" s="174"/>
    </row>
    <row r="14" spans="1:20" s="75" customFormat="1" ht="18" customHeight="1" x14ac:dyDescent="0.2">
      <c r="A14" s="80"/>
      <c r="B14" s="88"/>
      <c r="C14" s="174"/>
      <c r="D14" s="159"/>
      <c r="E14" s="137"/>
      <c r="F14" s="130"/>
      <c r="G14" s="131"/>
      <c r="H14" s="185"/>
      <c r="I14" s="159"/>
      <c r="J14" s="137"/>
      <c r="K14" s="138"/>
      <c r="L14" s="137"/>
      <c r="M14" s="140"/>
      <c r="N14" s="140"/>
      <c r="O14" s="140"/>
      <c r="P14" s="140"/>
      <c r="Q14" s="136" t="str">
        <f>IF(Vesting!H14="","",Vesting!H14)</f>
        <v/>
      </c>
      <c r="R14" s="180" t="str">
        <f t="shared" si="0"/>
        <v/>
      </c>
      <c r="S14" s="180" t="str">
        <f t="shared" si="1"/>
        <v/>
      </c>
      <c r="T14" s="174"/>
    </row>
    <row r="15" spans="1:20" s="75" customFormat="1" ht="18" customHeight="1" x14ac:dyDescent="0.2">
      <c r="A15" s="81" t="s">
        <v>28</v>
      </c>
      <c r="B15" s="88"/>
      <c r="C15" s="174"/>
      <c r="D15" s="158"/>
      <c r="E15" s="133"/>
      <c r="F15" s="128"/>
      <c r="G15" s="129"/>
      <c r="H15" s="185"/>
      <c r="I15" s="158"/>
      <c r="J15" s="133"/>
      <c r="K15" s="134"/>
      <c r="L15" s="133"/>
      <c r="M15" s="141"/>
      <c r="N15" s="141"/>
      <c r="O15" s="141"/>
      <c r="P15" s="141"/>
      <c r="Q15" s="136" t="str">
        <f>IF(Vesting!H15="","",Vesting!H15)</f>
        <v/>
      </c>
      <c r="R15" s="180" t="str">
        <f t="shared" si="0"/>
        <v/>
      </c>
      <c r="S15" s="180" t="str">
        <f t="shared" si="1"/>
        <v/>
      </c>
      <c r="T15" s="174"/>
    </row>
    <row r="16" spans="1:20" s="75" customFormat="1" ht="18" customHeight="1" x14ac:dyDescent="0.2">
      <c r="A16" s="80" t="s">
        <v>15</v>
      </c>
      <c r="B16" s="89">
        <v>0</v>
      </c>
      <c r="C16" s="174"/>
      <c r="D16" s="159"/>
      <c r="E16" s="137"/>
      <c r="F16" s="130"/>
      <c r="G16" s="131"/>
      <c r="H16" s="185"/>
      <c r="I16" s="159"/>
      <c r="J16" s="137"/>
      <c r="K16" s="138"/>
      <c r="L16" s="137"/>
      <c r="M16" s="140"/>
      <c r="N16" s="140"/>
      <c r="O16" s="140"/>
      <c r="P16" s="140"/>
      <c r="Q16" s="136" t="str">
        <f>IF(Vesting!H16="","",Vesting!H16)</f>
        <v/>
      </c>
      <c r="R16" s="180" t="str">
        <f t="shared" si="0"/>
        <v/>
      </c>
      <c r="S16" s="180" t="str">
        <f t="shared" si="1"/>
        <v/>
      </c>
      <c r="T16" s="174"/>
    </row>
    <row r="17" spans="1:20" s="75" customFormat="1" ht="18" customHeight="1" x14ac:dyDescent="0.2">
      <c r="A17" s="80" t="s">
        <v>16</v>
      </c>
      <c r="B17" s="112">
        <v>0</v>
      </c>
      <c r="C17" s="174"/>
      <c r="D17" s="158"/>
      <c r="E17" s="133"/>
      <c r="F17" s="128"/>
      <c r="G17" s="129"/>
      <c r="H17" s="185"/>
      <c r="I17" s="158"/>
      <c r="J17" s="133"/>
      <c r="K17" s="134"/>
      <c r="L17" s="133"/>
      <c r="M17" s="141"/>
      <c r="N17" s="141"/>
      <c r="O17" s="141"/>
      <c r="P17" s="141"/>
      <c r="Q17" s="136" t="str">
        <f>IF(Vesting!H17="","",Vesting!H17)</f>
        <v/>
      </c>
      <c r="R17" s="180" t="str">
        <f t="shared" si="0"/>
        <v/>
      </c>
      <c r="S17" s="180" t="str">
        <f t="shared" si="1"/>
        <v/>
      </c>
      <c r="T17" s="174"/>
    </row>
    <row r="18" spans="1:20" s="75" customFormat="1" ht="18" customHeight="1" thickBot="1" x14ac:dyDescent="0.25">
      <c r="A18" s="78" t="s">
        <v>17</v>
      </c>
      <c r="B18" s="90">
        <v>0</v>
      </c>
      <c r="C18" s="174"/>
      <c r="D18" s="159"/>
      <c r="E18" s="137"/>
      <c r="F18" s="130"/>
      <c r="G18" s="131"/>
      <c r="H18" s="185"/>
      <c r="I18" s="159"/>
      <c r="J18" s="137"/>
      <c r="K18" s="138"/>
      <c r="L18" s="137"/>
      <c r="M18" s="140"/>
      <c r="N18" s="140"/>
      <c r="O18" s="140"/>
      <c r="P18" s="140"/>
      <c r="Q18" s="136" t="str">
        <f>IF(Vesting!H18="","",Vesting!H18)</f>
        <v/>
      </c>
      <c r="R18" s="180" t="str">
        <f t="shared" si="0"/>
        <v/>
      </c>
      <c r="S18" s="180" t="str">
        <f t="shared" si="1"/>
        <v/>
      </c>
      <c r="T18" s="174"/>
    </row>
    <row r="19" spans="1:20" s="75" customFormat="1" ht="18" customHeight="1" thickBot="1" x14ac:dyDescent="0.25">
      <c r="A19" s="76" t="s">
        <v>57</v>
      </c>
      <c r="B19" s="91">
        <f>B11-B13-B16-B17-B18</f>
        <v>0</v>
      </c>
      <c r="C19" s="174"/>
      <c r="D19" s="158"/>
      <c r="E19" s="133"/>
      <c r="F19" s="128"/>
      <c r="G19" s="129"/>
      <c r="H19" s="185"/>
      <c r="I19" s="158"/>
      <c r="J19" s="133"/>
      <c r="K19" s="134"/>
      <c r="L19" s="133"/>
      <c r="M19" s="141"/>
      <c r="N19" s="141"/>
      <c r="O19" s="141"/>
      <c r="P19" s="141"/>
      <c r="Q19" s="136" t="str">
        <f>IF(Vesting!H19="","",Vesting!H19)</f>
        <v/>
      </c>
      <c r="R19" s="180" t="str">
        <f t="shared" si="0"/>
        <v/>
      </c>
      <c r="S19" s="180" t="str">
        <f t="shared" si="1"/>
        <v/>
      </c>
      <c r="T19" s="174"/>
    </row>
    <row r="20" spans="1:20" s="75" customFormat="1" ht="18" customHeight="1" x14ac:dyDescent="0.2">
      <c r="A20" s="174"/>
      <c r="B20" s="174"/>
      <c r="C20" s="174"/>
      <c r="D20" s="159"/>
      <c r="E20" s="137"/>
      <c r="F20" s="130"/>
      <c r="G20" s="131"/>
      <c r="H20" s="185"/>
      <c r="I20" s="159"/>
      <c r="J20" s="137"/>
      <c r="K20" s="138"/>
      <c r="L20" s="137"/>
      <c r="M20" s="140"/>
      <c r="N20" s="140"/>
      <c r="O20" s="140"/>
      <c r="P20" s="140"/>
      <c r="Q20" s="136" t="str">
        <f>IF(Vesting!H20="","",Vesting!H20)</f>
        <v/>
      </c>
      <c r="R20" s="180" t="str">
        <f t="shared" si="0"/>
        <v/>
      </c>
      <c r="S20" s="180" t="str">
        <f t="shared" si="1"/>
        <v/>
      </c>
      <c r="T20" s="174"/>
    </row>
    <row r="21" spans="1:20" s="75" customFormat="1" ht="18" customHeight="1" x14ac:dyDescent="0.2">
      <c r="A21" s="174"/>
      <c r="B21" s="174"/>
      <c r="C21" s="174"/>
      <c r="D21" s="158"/>
      <c r="E21" s="133"/>
      <c r="F21" s="128"/>
      <c r="G21" s="129"/>
      <c r="H21" s="185"/>
      <c r="I21" s="158"/>
      <c r="J21" s="133"/>
      <c r="K21" s="134"/>
      <c r="L21" s="133"/>
      <c r="M21" s="141"/>
      <c r="N21" s="141"/>
      <c r="O21" s="141"/>
      <c r="P21" s="141"/>
      <c r="Q21" s="136" t="str">
        <f>IF(Vesting!H21="","",Vesting!H21)</f>
        <v/>
      </c>
      <c r="R21" s="180" t="str">
        <f t="shared" si="0"/>
        <v/>
      </c>
      <c r="S21" s="180" t="str">
        <f t="shared" si="1"/>
        <v/>
      </c>
      <c r="T21" s="174"/>
    </row>
    <row r="22" spans="1:20" s="75" customFormat="1" ht="18" customHeight="1" x14ac:dyDescent="0.2">
      <c r="A22" s="174"/>
      <c r="B22" s="174"/>
      <c r="C22" s="174"/>
      <c r="D22" s="159"/>
      <c r="E22" s="137"/>
      <c r="F22" s="130"/>
      <c r="G22" s="131"/>
      <c r="H22" s="185"/>
      <c r="I22" s="159"/>
      <c r="J22" s="137"/>
      <c r="K22" s="138"/>
      <c r="L22" s="137"/>
      <c r="M22" s="140"/>
      <c r="N22" s="140"/>
      <c r="O22" s="140"/>
      <c r="P22" s="140"/>
      <c r="Q22" s="136" t="str">
        <f>IF(Vesting!H22="","",Vesting!H22)</f>
        <v/>
      </c>
      <c r="R22" s="180" t="str">
        <f t="shared" si="0"/>
        <v/>
      </c>
      <c r="S22" s="180" t="str">
        <f t="shared" si="1"/>
        <v/>
      </c>
      <c r="T22" s="174"/>
    </row>
    <row r="23" spans="1:20" s="75" customFormat="1" ht="18" customHeight="1" x14ac:dyDescent="0.2">
      <c r="A23" s="168"/>
      <c r="B23" s="169"/>
      <c r="C23" s="174"/>
      <c r="D23" s="158"/>
      <c r="E23" s="133"/>
      <c r="F23" s="128"/>
      <c r="G23" s="129"/>
      <c r="H23" s="185"/>
      <c r="I23" s="158"/>
      <c r="J23" s="133"/>
      <c r="K23" s="134"/>
      <c r="L23" s="133"/>
      <c r="M23" s="141"/>
      <c r="N23" s="141"/>
      <c r="O23" s="141"/>
      <c r="P23" s="141"/>
      <c r="Q23" s="136" t="str">
        <f>IF(Vesting!H23="","",Vesting!H23)</f>
        <v/>
      </c>
      <c r="R23" s="180" t="str">
        <f t="shared" si="0"/>
        <v/>
      </c>
      <c r="S23" s="180" t="str">
        <f t="shared" si="1"/>
        <v/>
      </c>
      <c r="T23" s="174"/>
    </row>
    <row r="24" spans="1:20" s="75" customFormat="1" ht="18" customHeight="1" x14ac:dyDescent="0.2">
      <c r="A24" s="170"/>
      <c r="B24" s="171"/>
      <c r="C24" s="174"/>
      <c r="D24" s="159"/>
      <c r="E24" s="137"/>
      <c r="F24" s="130"/>
      <c r="G24" s="131"/>
      <c r="H24" s="185"/>
      <c r="I24" s="159"/>
      <c r="J24" s="137"/>
      <c r="K24" s="138"/>
      <c r="L24" s="137"/>
      <c r="M24" s="140"/>
      <c r="N24" s="140"/>
      <c r="O24" s="140"/>
      <c r="P24" s="140"/>
      <c r="Q24" s="136" t="str">
        <f>IF(Vesting!H24="","",Vesting!H24)</f>
        <v/>
      </c>
      <c r="R24" s="180" t="str">
        <f t="shared" si="0"/>
        <v/>
      </c>
      <c r="S24" s="180" t="str">
        <f t="shared" si="1"/>
        <v/>
      </c>
      <c r="T24" s="174"/>
    </row>
    <row r="25" spans="1:20" s="75" customFormat="1" ht="18" customHeight="1" x14ac:dyDescent="0.2">
      <c r="A25" s="170"/>
      <c r="B25" s="171"/>
      <c r="C25" s="174"/>
      <c r="D25" s="158"/>
      <c r="E25" s="133"/>
      <c r="F25" s="128"/>
      <c r="G25" s="129"/>
      <c r="H25" s="185"/>
      <c r="I25" s="158"/>
      <c r="J25" s="133"/>
      <c r="K25" s="134"/>
      <c r="L25" s="133"/>
      <c r="M25" s="141"/>
      <c r="N25" s="141"/>
      <c r="O25" s="141"/>
      <c r="P25" s="141"/>
      <c r="Q25" s="136" t="str">
        <f>IF(Vesting!H25="","",Vesting!H25)</f>
        <v/>
      </c>
      <c r="R25" s="180" t="str">
        <f t="shared" si="0"/>
        <v/>
      </c>
      <c r="S25" s="180" t="str">
        <f t="shared" si="1"/>
        <v/>
      </c>
      <c r="T25" s="174"/>
    </row>
    <row r="26" spans="1:20" s="75" customFormat="1" ht="18" customHeight="1" x14ac:dyDescent="0.2">
      <c r="A26" s="170"/>
      <c r="B26" s="171"/>
      <c r="C26" s="174"/>
      <c r="D26" s="159"/>
      <c r="E26" s="137"/>
      <c r="F26" s="130"/>
      <c r="G26" s="131"/>
      <c r="H26" s="185"/>
      <c r="I26" s="159"/>
      <c r="J26" s="137"/>
      <c r="K26" s="138"/>
      <c r="L26" s="137"/>
      <c r="M26" s="140"/>
      <c r="N26" s="140"/>
      <c r="O26" s="140"/>
      <c r="P26" s="140"/>
      <c r="Q26" s="136" t="str">
        <f>IF(Vesting!H26="","",Vesting!H26)</f>
        <v/>
      </c>
      <c r="R26" s="180" t="str">
        <f t="shared" si="0"/>
        <v/>
      </c>
      <c r="S26" s="180" t="str">
        <f t="shared" si="1"/>
        <v/>
      </c>
      <c r="T26" s="174"/>
    </row>
    <row r="27" spans="1:20" s="75" customFormat="1" ht="18" customHeight="1" x14ac:dyDescent="0.2">
      <c r="A27" s="172"/>
      <c r="B27" s="173"/>
      <c r="C27" s="174"/>
      <c r="D27" s="158"/>
      <c r="E27" s="133"/>
      <c r="F27" s="128"/>
      <c r="G27" s="129"/>
      <c r="H27" s="185"/>
      <c r="I27" s="158"/>
      <c r="J27" s="133"/>
      <c r="K27" s="134"/>
      <c r="L27" s="133"/>
      <c r="M27" s="141"/>
      <c r="N27" s="141"/>
      <c r="O27" s="141"/>
      <c r="P27" s="141"/>
      <c r="Q27" s="136" t="str">
        <f>IF(Vesting!H27="","",Vesting!H27)</f>
        <v/>
      </c>
      <c r="R27" s="180" t="str">
        <f t="shared" si="0"/>
        <v/>
      </c>
      <c r="S27" s="180" t="str">
        <f t="shared" si="1"/>
        <v/>
      </c>
      <c r="T27" s="174"/>
    </row>
    <row r="28" spans="1:20" s="75" customFormat="1" ht="18" customHeight="1" x14ac:dyDescent="0.2">
      <c r="A28" s="174"/>
      <c r="B28" s="174"/>
      <c r="C28" s="174"/>
      <c r="D28" s="159"/>
      <c r="E28" s="137"/>
      <c r="F28" s="130"/>
      <c r="G28" s="131"/>
      <c r="H28" s="185"/>
      <c r="I28" s="159"/>
      <c r="J28" s="137"/>
      <c r="K28" s="138"/>
      <c r="L28" s="137"/>
      <c r="M28" s="140"/>
      <c r="N28" s="140"/>
      <c r="O28" s="140"/>
      <c r="P28" s="140"/>
      <c r="Q28" s="136" t="str">
        <f>IF(Vesting!H28="","",Vesting!H28)</f>
        <v/>
      </c>
      <c r="R28" s="180" t="str">
        <f t="shared" si="0"/>
        <v/>
      </c>
      <c r="S28" s="180" t="str">
        <f t="shared" si="1"/>
        <v/>
      </c>
      <c r="T28" s="174"/>
    </row>
    <row r="29" spans="1:20" s="75" customFormat="1" ht="18" customHeight="1" thickBot="1" x14ac:dyDescent="0.25">
      <c r="A29" s="174"/>
      <c r="B29" s="174"/>
      <c r="C29" s="174"/>
      <c r="D29" s="213"/>
      <c r="E29" s="214"/>
      <c r="F29" s="217"/>
      <c r="G29" s="218"/>
      <c r="H29" s="185"/>
      <c r="I29" s="213"/>
      <c r="J29" s="214"/>
      <c r="K29" s="215"/>
      <c r="L29" s="214"/>
      <c r="M29" s="216"/>
      <c r="N29" s="216"/>
      <c r="O29" s="216"/>
      <c r="P29" s="216"/>
      <c r="Q29" s="142" t="str">
        <f>IF(Vesting!H29="","",Vesting!H29)</f>
        <v/>
      </c>
      <c r="R29" s="180" t="str">
        <f t="shared" si="0"/>
        <v/>
      </c>
      <c r="S29" s="180" t="str">
        <f t="shared" si="1"/>
        <v/>
      </c>
      <c r="T29" s="174"/>
    </row>
    <row r="30" spans="1:20" s="75" customFormat="1" ht="18" customHeight="1" x14ac:dyDescent="0.2">
      <c r="A30" s="174"/>
      <c r="B30" s="174"/>
      <c r="C30" s="174"/>
      <c r="D30" s="176"/>
      <c r="E30" s="177"/>
      <c r="F30" s="178"/>
      <c r="G30" s="177"/>
      <c r="H30" s="174"/>
      <c r="I30" s="176"/>
      <c r="J30" s="177"/>
      <c r="K30" s="178"/>
      <c r="L30" s="177"/>
      <c r="M30" s="177"/>
      <c r="N30" s="177"/>
      <c r="O30" s="177"/>
      <c r="P30" s="177"/>
      <c r="Q30" s="179" t="str">
        <f>IF(Vesting!H29="","",Vesting!H29)</f>
        <v/>
      </c>
      <c r="R30" s="180" t="str">
        <f t="shared" ref="R30:R51" si="2">IF(AND(L30&gt;0,N30=""),"Cliff?!","")</f>
        <v/>
      </c>
      <c r="S30" s="180" t="str">
        <f t="shared" ref="S30:S51" si="3">IF(AND(L30&gt;0,O30=""),"Vesting?!","")</f>
        <v/>
      </c>
      <c r="T30" s="174"/>
    </row>
    <row r="31" spans="1:20" s="75" customFormat="1" ht="18" customHeight="1" x14ac:dyDescent="0.2">
      <c r="A31" s="174"/>
      <c r="B31" s="174"/>
      <c r="C31" s="174"/>
      <c r="D31" s="176"/>
      <c r="E31" s="177"/>
      <c r="F31" s="178"/>
      <c r="G31" s="177"/>
      <c r="H31" s="174"/>
      <c r="I31" s="176"/>
      <c r="J31" s="177"/>
      <c r="K31" s="178"/>
      <c r="L31" s="177"/>
      <c r="M31" s="177"/>
      <c r="N31" s="177"/>
      <c r="O31" s="177"/>
      <c r="P31" s="177"/>
      <c r="Q31" s="179" t="str">
        <f>IF(Vesting!H30="","",Vesting!H30)</f>
        <v/>
      </c>
      <c r="R31" s="180" t="str">
        <f t="shared" si="2"/>
        <v/>
      </c>
      <c r="S31" s="180" t="str">
        <f t="shared" si="3"/>
        <v/>
      </c>
      <c r="T31" s="174"/>
    </row>
    <row r="32" spans="1:20" x14ac:dyDescent="0.2">
      <c r="A32" s="175"/>
      <c r="B32" s="175"/>
      <c r="C32" s="175"/>
      <c r="D32" s="176"/>
      <c r="E32" s="177"/>
      <c r="F32" s="178"/>
      <c r="G32" s="177"/>
      <c r="I32" s="176"/>
      <c r="J32" s="177"/>
      <c r="K32" s="178"/>
      <c r="L32" s="177"/>
      <c r="M32" s="177"/>
      <c r="N32" s="177"/>
      <c r="O32" s="177"/>
      <c r="P32" s="177"/>
      <c r="Q32" s="179" t="str">
        <f>IF(Vesting!H31="","",Vesting!H31)</f>
        <v/>
      </c>
      <c r="R32" s="181" t="str">
        <f t="shared" si="2"/>
        <v/>
      </c>
      <c r="S32" s="181" t="str">
        <f t="shared" si="3"/>
        <v/>
      </c>
      <c r="T32" s="175"/>
    </row>
    <row r="33" spans="1:20" x14ac:dyDescent="0.2">
      <c r="A33" s="175"/>
      <c r="B33" s="175"/>
      <c r="C33" s="175"/>
      <c r="D33" s="176"/>
      <c r="E33" s="177"/>
      <c r="F33" s="178"/>
      <c r="G33" s="177"/>
      <c r="I33" s="176"/>
      <c r="J33" s="177"/>
      <c r="K33" s="178"/>
      <c r="L33" s="177"/>
      <c r="M33" s="177"/>
      <c r="N33" s="177"/>
      <c r="O33" s="177"/>
      <c r="P33" s="177"/>
      <c r="Q33" s="179" t="str">
        <f>IF(Vesting!H32="","",Vesting!H32)</f>
        <v/>
      </c>
      <c r="R33" s="181" t="str">
        <f t="shared" si="2"/>
        <v/>
      </c>
      <c r="S33" s="181" t="str">
        <f t="shared" si="3"/>
        <v/>
      </c>
      <c r="T33" s="175"/>
    </row>
    <row r="34" spans="1:20" x14ac:dyDescent="0.2">
      <c r="A34" s="175"/>
      <c r="B34" s="175"/>
      <c r="C34" s="175"/>
      <c r="D34" s="176"/>
      <c r="E34" s="177"/>
      <c r="F34" s="178"/>
      <c r="G34" s="177"/>
      <c r="I34" s="176"/>
      <c r="J34" s="177"/>
      <c r="K34" s="178"/>
      <c r="L34" s="177"/>
      <c r="M34" s="177"/>
      <c r="N34" s="177"/>
      <c r="O34" s="177"/>
      <c r="P34" s="177"/>
      <c r="Q34" s="179" t="str">
        <f>IF(Vesting!H33="","",Vesting!H33)</f>
        <v/>
      </c>
      <c r="R34" s="181" t="str">
        <f t="shared" si="2"/>
        <v/>
      </c>
      <c r="S34" s="181" t="str">
        <f t="shared" si="3"/>
        <v/>
      </c>
      <c r="T34" s="175"/>
    </row>
    <row r="35" spans="1:20" x14ac:dyDescent="0.2">
      <c r="A35" s="175"/>
      <c r="B35" s="175"/>
      <c r="C35" s="175"/>
      <c r="D35" s="176"/>
      <c r="E35" s="177"/>
      <c r="F35" s="178"/>
      <c r="G35" s="177"/>
      <c r="I35" s="176"/>
      <c r="J35" s="177"/>
      <c r="K35" s="178"/>
      <c r="L35" s="177"/>
      <c r="M35" s="177"/>
      <c r="N35" s="177"/>
      <c r="O35" s="177"/>
      <c r="P35" s="177"/>
      <c r="Q35" s="179" t="str">
        <f>IF(Vesting!H34="","",Vesting!H34)</f>
        <v/>
      </c>
      <c r="R35" s="181" t="str">
        <f t="shared" si="2"/>
        <v/>
      </c>
      <c r="S35" s="181" t="str">
        <f t="shared" si="3"/>
        <v/>
      </c>
      <c r="T35" s="175"/>
    </row>
    <row r="36" spans="1:20" x14ac:dyDescent="0.2">
      <c r="A36" s="175"/>
      <c r="B36" s="175"/>
      <c r="C36" s="175"/>
      <c r="D36" s="176"/>
      <c r="E36" s="177"/>
      <c r="F36" s="178"/>
      <c r="G36" s="177"/>
      <c r="I36" s="176"/>
      <c r="J36" s="177"/>
      <c r="K36" s="178"/>
      <c r="L36" s="177"/>
      <c r="M36" s="177"/>
      <c r="N36" s="177"/>
      <c r="O36" s="177"/>
      <c r="P36" s="177"/>
      <c r="Q36" s="179" t="str">
        <f>IF(Vesting!H35="","",Vesting!H35)</f>
        <v/>
      </c>
      <c r="R36" s="181" t="str">
        <f t="shared" si="2"/>
        <v/>
      </c>
      <c r="S36" s="181" t="str">
        <f t="shared" si="3"/>
        <v/>
      </c>
      <c r="T36" s="175"/>
    </row>
    <row r="37" spans="1:20" x14ac:dyDescent="0.2">
      <c r="A37" s="175"/>
      <c r="B37" s="175"/>
      <c r="C37" s="175"/>
      <c r="D37" s="176"/>
      <c r="E37" s="177"/>
      <c r="F37" s="178"/>
      <c r="G37" s="177"/>
      <c r="I37" s="176"/>
      <c r="J37" s="177"/>
      <c r="K37" s="178"/>
      <c r="L37" s="177"/>
      <c r="M37" s="177"/>
      <c r="N37" s="177"/>
      <c r="O37" s="177"/>
      <c r="P37" s="177"/>
      <c r="Q37" s="179" t="str">
        <f>IF(Vesting!H36="","",Vesting!H36)</f>
        <v/>
      </c>
      <c r="R37" s="181" t="str">
        <f t="shared" si="2"/>
        <v/>
      </c>
      <c r="S37" s="181" t="str">
        <f t="shared" si="3"/>
        <v/>
      </c>
      <c r="T37" s="175"/>
    </row>
    <row r="38" spans="1:20" x14ac:dyDescent="0.2">
      <c r="A38" s="175"/>
      <c r="B38" s="175"/>
      <c r="C38" s="175"/>
      <c r="D38" s="176"/>
      <c r="E38" s="177"/>
      <c r="F38" s="178"/>
      <c r="G38" s="177"/>
      <c r="I38" s="176"/>
      <c r="J38" s="177"/>
      <c r="K38" s="178"/>
      <c r="L38" s="177"/>
      <c r="M38" s="177"/>
      <c r="N38" s="177"/>
      <c r="O38" s="177"/>
      <c r="P38" s="177"/>
      <c r="Q38" s="179" t="str">
        <f>IF(Vesting!H37="","",Vesting!H37)</f>
        <v/>
      </c>
      <c r="R38" s="181" t="str">
        <f t="shared" si="2"/>
        <v/>
      </c>
      <c r="S38" s="181" t="str">
        <f t="shared" si="3"/>
        <v/>
      </c>
      <c r="T38" s="175"/>
    </row>
    <row r="39" spans="1:20" x14ac:dyDescent="0.2">
      <c r="A39" s="175"/>
      <c r="B39" s="175"/>
      <c r="C39" s="175"/>
      <c r="D39" s="176"/>
      <c r="E39" s="177"/>
      <c r="F39" s="178"/>
      <c r="G39" s="177"/>
      <c r="I39" s="176"/>
      <c r="J39" s="177"/>
      <c r="K39" s="178"/>
      <c r="L39" s="177"/>
      <c r="M39" s="177"/>
      <c r="N39" s="177"/>
      <c r="O39" s="177"/>
      <c r="P39" s="177"/>
      <c r="Q39" s="179" t="str">
        <f>IF(Vesting!H38="","",Vesting!H38)</f>
        <v/>
      </c>
      <c r="R39" s="181" t="str">
        <f t="shared" si="2"/>
        <v/>
      </c>
      <c r="S39" s="181" t="str">
        <f t="shared" si="3"/>
        <v/>
      </c>
      <c r="T39" s="175"/>
    </row>
    <row r="40" spans="1:20" x14ac:dyDescent="0.2">
      <c r="A40" s="175"/>
      <c r="B40" s="175"/>
      <c r="C40" s="175"/>
      <c r="D40" s="176"/>
      <c r="E40" s="177"/>
      <c r="F40" s="178"/>
      <c r="G40" s="177"/>
      <c r="I40" s="176"/>
      <c r="J40" s="177"/>
      <c r="K40" s="178"/>
      <c r="L40" s="177"/>
      <c r="M40" s="177"/>
      <c r="N40" s="177"/>
      <c r="O40" s="177"/>
      <c r="P40" s="177"/>
      <c r="Q40" s="179" t="str">
        <f>IF(Vesting!H39="","",Vesting!H39)</f>
        <v/>
      </c>
      <c r="R40" s="181" t="str">
        <f t="shared" si="2"/>
        <v/>
      </c>
      <c r="S40" s="181" t="str">
        <f t="shared" si="3"/>
        <v/>
      </c>
      <c r="T40" s="175"/>
    </row>
    <row r="41" spans="1:20" x14ac:dyDescent="0.2">
      <c r="D41" s="160"/>
      <c r="E41" s="54"/>
      <c r="F41" s="55"/>
      <c r="G41" s="54"/>
      <c r="I41" s="160"/>
      <c r="J41" s="54"/>
      <c r="K41" s="55"/>
      <c r="L41" s="54"/>
      <c r="M41" s="54"/>
      <c r="N41" s="54"/>
      <c r="O41" s="54"/>
      <c r="P41" s="54"/>
      <c r="Q41" s="56" t="str">
        <f>IF(Vesting!H40="","",Vesting!H40)</f>
        <v/>
      </c>
      <c r="R41" s="53" t="str">
        <f t="shared" si="2"/>
        <v/>
      </c>
      <c r="S41" s="53" t="str">
        <f t="shared" si="3"/>
        <v/>
      </c>
    </row>
    <row r="42" spans="1:20" x14ac:dyDescent="0.2">
      <c r="D42" s="160"/>
      <c r="E42" s="54"/>
      <c r="F42" s="55"/>
      <c r="G42" s="54"/>
      <c r="I42" s="160"/>
      <c r="J42" s="54"/>
      <c r="K42" s="55"/>
      <c r="L42" s="54"/>
      <c r="M42" s="54"/>
      <c r="N42" s="54"/>
      <c r="O42" s="54"/>
      <c r="P42" s="54"/>
      <c r="Q42" s="56" t="str">
        <f>IF(Vesting!H41="","",Vesting!H41)</f>
        <v/>
      </c>
      <c r="R42" s="53" t="str">
        <f t="shared" si="2"/>
        <v/>
      </c>
      <c r="S42" s="53" t="str">
        <f t="shared" si="3"/>
        <v/>
      </c>
    </row>
    <row r="43" spans="1:20" x14ac:dyDescent="0.2">
      <c r="D43" s="160"/>
      <c r="E43" s="54"/>
      <c r="F43" s="55"/>
      <c r="G43" s="54"/>
      <c r="I43" s="160"/>
      <c r="J43" s="54"/>
      <c r="K43" s="55"/>
      <c r="L43" s="54"/>
      <c r="M43" s="54"/>
      <c r="N43" s="54"/>
      <c r="O43" s="54"/>
      <c r="P43" s="54"/>
      <c r="Q43" s="56" t="str">
        <f>IF(Vesting!H42="","",Vesting!H42)</f>
        <v/>
      </c>
      <c r="R43" s="53" t="str">
        <f t="shared" si="2"/>
        <v/>
      </c>
      <c r="S43" s="53" t="str">
        <f t="shared" si="3"/>
        <v/>
      </c>
    </row>
    <row r="44" spans="1:20" x14ac:dyDescent="0.2">
      <c r="D44" s="160"/>
      <c r="E44" s="54"/>
      <c r="F44" s="55"/>
      <c r="G44" s="54"/>
      <c r="I44" s="160"/>
      <c r="J44" s="54"/>
      <c r="K44" s="55"/>
      <c r="L44" s="54"/>
      <c r="M44" s="54"/>
      <c r="N44" s="54"/>
      <c r="O44" s="54"/>
      <c r="P44" s="54"/>
      <c r="Q44" s="56" t="str">
        <f>IF(Vesting!H43="","",Vesting!H43)</f>
        <v/>
      </c>
      <c r="R44" s="53" t="str">
        <f t="shared" si="2"/>
        <v/>
      </c>
      <c r="S44" s="53" t="str">
        <f t="shared" si="3"/>
        <v/>
      </c>
    </row>
    <row r="45" spans="1:20" x14ac:dyDescent="0.2">
      <c r="D45" s="160"/>
      <c r="E45" s="54"/>
      <c r="F45" s="55"/>
      <c r="G45" s="54"/>
      <c r="I45" s="160"/>
      <c r="J45" s="54"/>
      <c r="K45" s="55"/>
      <c r="L45" s="54"/>
      <c r="M45" s="54"/>
      <c r="N45" s="54"/>
      <c r="O45" s="54"/>
      <c r="P45" s="54"/>
      <c r="Q45" s="56" t="str">
        <f>IF(Vesting!H44="","",Vesting!H44)</f>
        <v/>
      </c>
      <c r="R45" s="53" t="str">
        <f t="shared" si="2"/>
        <v/>
      </c>
      <c r="S45" s="53" t="str">
        <f t="shared" si="3"/>
        <v/>
      </c>
    </row>
    <row r="46" spans="1:20" x14ac:dyDescent="0.2">
      <c r="D46" s="160"/>
      <c r="E46" s="54"/>
      <c r="F46" s="55"/>
      <c r="G46" s="54"/>
      <c r="I46" s="160"/>
      <c r="J46" s="54"/>
      <c r="K46" s="55"/>
      <c r="L46" s="54"/>
      <c r="M46" s="54"/>
      <c r="N46" s="54"/>
      <c r="O46" s="54"/>
      <c r="P46" s="54"/>
      <c r="Q46" s="56" t="str">
        <f>IF(Vesting!H45="","",Vesting!H45)</f>
        <v/>
      </c>
      <c r="R46" s="53" t="str">
        <f t="shared" si="2"/>
        <v/>
      </c>
      <c r="S46" s="53" t="str">
        <f t="shared" si="3"/>
        <v/>
      </c>
    </row>
    <row r="47" spans="1:20" x14ac:dyDescent="0.2">
      <c r="D47" s="160"/>
      <c r="E47" s="54"/>
      <c r="F47" s="55"/>
      <c r="G47" s="54"/>
      <c r="I47" s="160"/>
      <c r="J47" s="54"/>
      <c r="K47" s="55"/>
      <c r="L47" s="54"/>
      <c r="M47" s="54"/>
      <c r="N47" s="54"/>
      <c r="O47" s="54"/>
      <c r="P47" s="54"/>
      <c r="Q47" s="56" t="str">
        <f>IF(Vesting!H46="","",Vesting!H46)</f>
        <v/>
      </c>
      <c r="R47" s="53" t="str">
        <f t="shared" si="2"/>
        <v/>
      </c>
      <c r="S47" s="53" t="str">
        <f t="shared" si="3"/>
        <v/>
      </c>
    </row>
    <row r="48" spans="1:20" x14ac:dyDescent="0.2">
      <c r="D48" s="160"/>
      <c r="E48" s="54"/>
      <c r="F48" s="55"/>
      <c r="G48" s="54"/>
      <c r="I48" s="160"/>
      <c r="J48" s="54"/>
      <c r="K48" s="55"/>
      <c r="L48" s="54"/>
      <c r="M48" s="54"/>
      <c r="N48" s="54"/>
      <c r="O48" s="54"/>
      <c r="P48" s="54"/>
      <c r="Q48" s="56" t="str">
        <f>IF(Vesting!H47="","",Vesting!H47)</f>
        <v/>
      </c>
      <c r="R48" s="53" t="str">
        <f t="shared" si="2"/>
        <v/>
      </c>
      <c r="S48" s="53" t="str">
        <f t="shared" si="3"/>
        <v/>
      </c>
    </row>
    <row r="49" spans="4:19" x14ac:dyDescent="0.2">
      <c r="D49" s="160"/>
      <c r="E49" s="54"/>
      <c r="F49" s="55"/>
      <c r="G49" s="54"/>
      <c r="I49" s="160"/>
      <c r="J49" s="54"/>
      <c r="K49" s="55"/>
      <c r="L49" s="54"/>
      <c r="M49" s="54"/>
      <c r="N49" s="54"/>
      <c r="O49" s="54"/>
      <c r="P49" s="54"/>
      <c r="Q49" s="56" t="str">
        <f>IF(Vesting!H48="","",Vesting!H48)</f>
        <v/>
      </c>
      <c r="R49" s="53" t="str">
        <f t="shared" si="2"/>
        <v/>
      </c>
      <c r="S49" s="53" t="str">
        <f t="shared" si="3"/>
        <v/>
      </c>
    </row>
    <row r="50" spans="4:19" x14ac:dyDescent="0.2">
      <c r="D50" s="160"/>
      <c r="E50" s="54"/>
      <c r="F50" s="55"/>
      <c r="G50" s="54"/>
      <c r="I50" s="160"/>
      <c r="J50" s="54"/>
      <c r="K50" s="55"/>
      <c r="L50" s="54"/>
      <c r="M50" s="54"/>
      <c r="N50" s="54"/>
      <c r="O50" s="54"/>
      <c r="P50" s="54"/>
      <c r="Q50" s="56" t="str">
        <f>IF(Vesting!H49="","",Vesting!H49)</f>
        <v/>
      </c>
      <c r="R50" s="53" t="str">
        <f t="shared" si="2"/>
        <v/>
      </c>
      <c r="S50" s="53" t="str">
        <f t="shared" si="3"/>
        <v/>
      </c>
    </row>
    <row r="51" spans="4:19" x14ac:dyDescent="0.2">
      <c r="D51" s="160"/>
      <c r="E51" s="54"/>
      <c r="F51" s="55"/>
      <c r="G51" s="54"/>
      <c r="I51" s="160"/>
      <c r="J51" s="54"/>
      <c r="K51" s="55"/>
      <c r="L51" s="54"/>
      <c r="M51" s="54"/>
      <c r="N51" s="54"/>
      <c r="O51" s="54"/>
      <c r="P51" s="54"/>
      <c r="Q51" s="56" t="str">
        <f>IF(Vesting!H50="","",Vesting!H50)</f>
        <v/>
      </c>
      <c r="R51" s="53" t="str">
        <f t="shared" si="2"/>
        <v/>
      </c>
      <c r="S51" s="53" t="str">
        <f t="shared" si="3"/>
        <v/>
      </c>
    </row>
    <row r="52" spans="4:19" x14ac:dyDescent="0.2">
      <c r="F52" s="47"/>
      <c r="K52" s="47"/>
    </row>
    <row r="53" spans="4:19" x14ac:dyDescent="0.2">
      <c r="F53" s="47"/>
      <c r="K53" s="47"/>
    </row>
    <row r="54" spans="4:19" x14ac:dyDescent="0.2">
      <c r="F54" s="47"/>
      <c r="K54" s="47"/>
    </row>
    <row r="55" spans="4:19" x14ac:dyDescent="0.2">
      <c r="F55" s="47"/>
      <c r="K55" s="47"/>
    </row>
    <row r="56" spans="4:19" x14ac:dyDescent="0.2">
      <c r="F56" s="47"/>
      <c r="K56" s="47"/>
    </row>
    <row r="57" spans="4:19" x14ac:dyDescent="0.2">
      <c r="F57" s="47"/>
      <c r="K57" s="47"/>
    </row>
    <row r="58" spans="4:19" x14ac:dyDescent="0.2">
      <c r="F58" s="47"/>
      <c r="K58" s="47"/>
    </row>
    <row r="59" spans="4:19" x14ac:dyDescent="0.2">
      <c r="F59" s="47"/>
      <c r="K59" s="47"/>
    </row>
    <row r="60" spans="4:19" x14ac:dyDescent="0.2">
      <c r="F60" s="47"/>
      <c r="K60" s="47"/>
    </row>
    <row r="61" spans="4:19" x14ac:dyDescent="0.2">
      <c r="F61" s="47"/>
      <c r="K61" s="47"/>
    </row>
    <row r="62" spans="4:19" x14ac:dyDescent="0.2">
      <c r="F62" s="47"/>
      <c r="K62" s="47"/>
    </row>
    <row r="63" spans="4:19" x14ac:dyDescent="0.2">
      <c r="F63" s="47"/>
      <c r="K63" s="47"/>
    </row>
    <row r="64" spans="4:19" x14ac:dyDescent="0.2">
      <c r="F64" s="47"/>
      <c r="K64" s="47"/>
    </row>
    <row r="65" spans="6:11" x14ac:dyDescent="0.2">
      <c r="F65" s="47"/>
      <c r="K65" s="47"/>
    </row>
    <row r="66" spans="6:11" x14ac:dyDescent="0.2">
      <c r="F66" s="47"/>
      <c r="K66" s="47"/>
    </row>
    <row r="67" spans="6:11" x14ac:dyDescent="0.2">
      <c r="F67" s="47"/>
      <c r="K67" s="47"/>
    </row>
    <row r="68" spans="6:11" x14ac:dyDescent="0.2">
      <c r="F68" s="47"/>
      <c r="K68" s="47"/>
    </row>
    <row r="69" spans="6:11" x14ac:dyDescent="0.2">
      <c r="F69" s="47"/>
      <c r="K69" s="47"/>
    </row>
    <row r="70" spans="6:11" x14ac:dyDescent="0.2">
      <c r="F70" s="47"/>
      <c r="K70" s="47"/>
    </row>
    <row r="71" spans="6:11" x14ac:dyDescent="0.2">
      <c r="F71" s="47"/>
      <c r="K71" s="47"/>
    </row>
    <row r="72" spans="6:11" x14ac:dyDescent="0.2">
      <c r="F72" s="47"/>
      <c r="K72" s="47"/>
    </row>
    <row r="73" spans="6:11" x14ac:dyDescent="0.2">
      <c r="F73" s="47"/>
      <c r="K73" s="47"/>
    </row>
    <row r="74" spans="6:11" x14ac:dyDescent="0.2">
      <c r="F74" s="47"/>
      <c r="K74" s="47"/>
    </row>
    <row r="75" spans="6:11" x14ac:dyDescent="0.2">
      <c r="F75" s="47"/>
      <c r="K75" s="47"/>
    </row>
    <row r="76" spans="6:11" x14ac:dyDescent="0.2">
      <c r="F76" s="47"/>
      <c r="K76" s="47"/>
    </row>
    <row r="77" spans="6:11" x14ac:dyDescent="0.2">
      <c r="F77" s="47"/>
      <c r="K77" s="47"/>
    </row>
    <row r="78" spans="6:11" x14ac:dyDescent="0.2">
      <c r="F78" s="47"/>
      <c r="K78" s="47"/>
    </row>
    <row r="79" spans="6:11" x14ac:dyDescent="0.2">
      <c r="F79" s="47"/>
      <c r="K79" s="47"/>
    </row>
    <row r="80" spans="6:11" x14ac:dyDescent="0.2">
      <c r="F80" s="47"/>
      <c r="K80" s="47"/>
    </row>
    <row r="81" spans="6:11" x14ac:dyDescent="0.2">
      <c r="F81" s="47"/>
      <c r="K81" s="47"/>
    </row>
    <row r="82" spans="6:11" x14ac:dyDescent="0.2">
      <c r="F82" s="47"/>
      <c r="K82" s="47"/>
    </row>
    <row r="83" spans="6:11" x14ac:dyDescent="0.2">
      <c r="F83" s="47"/>
      <c r="K83" s="47"/>
    </row>
    <row r="84" spans="6:11" x14ac:dyDescent="0.2">
      <c r="F84" s="47"/>
      <c r="K84" s="47"/>
    </row>
    <row r="85" spans="6:11" x14ac:dyDescent="0.2">
      <c r="F85" s="47"/>
      <c r="K85" s="47"/>
    </row>
    <row r="86" spans="6:11" x14ac:dyDescent="0.2">
      <c r="F86" s="47"/>
      <c r="K86" s="47"/>
    </row>
    <row r="87" spans="6:11" x14ac:dyDescent="0.2">
      <c r="F87" s="47"/>
      <c r="K87" s="47"/>
    </row>
    <row r="88" spans="6:11" x14ac:dyDescent="0.2">
      <c r="F88" s="47"/>
      <c r="K88" s="47"/>
    </row>
    <row r="89" spans="6:11" x14ac:dyDescent="0.2">
      <c r="F89" s="47"/>
      <c r="K89" s="47"/>
    </row>
    <row r="90" spans="6:11" x14ac:dyDescent="0.2">
      <c r="F90" s="47"/>
      <c r="K90" s="47"/>
    </row>
    <row r="91" spans="6:11" x14ac:dyDescent="0.2">
      <c r="F91" s="47"/>
      <c r="K91" s="47"/>
    </row>
    <row r="92" spans="6:11" x14ac:dyDescent="0.2">
      <c r="F92" s="47"/>
      <c r="K92" s="47"/>
    </row>
    <row r="93" spans="6:11" x14ac:dyDescent="0.2">
      <c r="F93" s="47"/>
      <c r="K93" s="47"/>
    </row>
    <row r="94" spans="6:11" x14ac:dyDescent="0.2">
      <c r="F94" s="47"/>
      <c r="K94" s="47"/>
    </row>
    <row r="95" spans="6:11" x14ac:dyDescent="0.2">
      <c r="F95" s="47"/>
      <c r="K95" s="47"/>
    </row>
    <row r="96" spans="6:11" x14ac:dyDescent="0.2">
      <c r="F96" s="47"/>
      <c r="K96" s="47"/>
    </row>
    <row r="97" spans="6:11" x14ac:dyDescent="0.2">
      <c r="F97" s="47"/>
      <c r="K97" s="47"/>
    </row>
    <row r="98" spans="6:11" x14ac:dyDescent="0.2">
      <c r="F98" s="47"/>
      <c r="K98" s="47"/>
    </row>
    <row r="99" spans="6:11" x14ac:dyDescent="0.2">
      <c r="F99" s="47"/>
      <c r="K99" s="47"/>
    </row>
    <row r="100" spans="6:11" x14ac:dyDescent="0.2">
      <c r="F100" s="47"/>
      <c r="K100" s="47"/>
    </row>
    <row r="101" spans="6:11" x14ac:dyDescent="0.2">
      <c r="F101" s="47"/>
      <c r="K101" s="47"/>
    </row>
    <row r="102" spans="6:11" x14ac:dyDescent="0.2">
      <c r="F102" s="47"/>
      <c r="K102" s="47"/>
    </row>
    <row r="103" spans="6:11" x14ac:dyDescent="0.2">
      <c r="F103" s="47"/>
      <c r="K103" s="47"/>
    </row>
    <row r="104" spans="6:11" x14ac:dyDescent="0.2">
      <c r="F104" s="47"/>
      <c r="K104" s="47"/>
    </row>
    <row r="105" spans="6:11" x14ac:dyDescent="0.2">
      <c r="F105" s="47"/>
      <c r="K105" s="47"/>
    </row>
    <row r="106" spans="6:11" x14ac:dyDescent="0.2">
      <c r="F106" s="47"/>
      <c r="K106" s="47"/>
    </row>
    <row r="107" spans="6:11" x14ac:dyDescent="0.2">
      <c r="F107" s="47"/>
      <c r="K107" s="47"/>
    </row>
    <row r="108" spans="6:11" x14ac:dyDescent="0.2">
      <c r="F108" s="47"/>
      <c r="K108" s="47"/>
    </row>
    <row r="109" spans="6:11" x14ac:dyDescent="0.2">
      <c r="F109" s="47"/>
      <c r="K109" s="47"/>
    </row>
    <row r="110" spans="6:11" x14ac:dyDescent="0.2">
      <c r="F110" s="47"/>
      <c r="K110" s="47"/>
    </row>
    <row r="111" spans="6:11" x14ac:dyDescent="0.2">
      <c r="F111" s="47"/>
      <c r="K111" s="47"/>
    </row>
    <row r="112" spans="6:11" x14ac:dyDescent="0.2">
      <c r="F112" s="47"/>
      <c r="K112" s="47"/>
    </row>
    <row r="113" spans="6:11" x14ac:dyDescent="0.2">
      <c r="F113" s="47"/>
      <c r="K113" s="47"/>
    </row>
    <row r="114" spans="6:11" x14ac:dyDescent="0.2">
      <c r="F114" s="47"/>
      <c r="K114" s="47"/>
    </row>
    <row r="115" spans="6:11" x14ac:dyDescent="0.2">
      <c r="F115" s="47"/>
      <c r="K115" s="47"/>
    </row>
    <row r="116" spans="6:11" x14ac:dyDescent="0.2">
      <c r="F116" s="47"/>
      <c r="K116" s="47"/>
    </row>
    <row r="117" spans="6:11" x14ac:dyDescent="0.2">
      <c r="F117" s="47"/>
      <c r="K117" s="47"/>
    </row>
    <row r="118" spans="6:11" x14ac:dyDescent="0.2">
      <c r="F118" s="47"/>
      <c r="K118" s="47"/>
    </row>
    <row r="119" spans="6:11" x14ac:dyDescent="0.2">
      <c r="F119" s="47"/>
      <c r="K119" s="47"/>
    </row>
    <row r="120" spans="6:11" x14ac:dyDescent="0.2">
      <c r="F120" s="47"/>
      <c r="K120" s="47"/>
    </row>
    <row r="121" spans="6:11" x14ac:dyDescent="0.2">
      <c r="F121" s="47"/>
      <c r="K121" s="47"/>
    </row>
    <row r="122" spans="6:11" x14ac:dyDescent="0.2">
      <c r="F122" s="47"/>
      <c r="I122" s="162"/>
      <c r="K122" s="6"/>
    </row>
    <row r="123" spans="6:11" x14ac:dyDescent="0.2">
      <c r="F123" s="47"/>
      <c r="I123" s="162"/>
      <c r="K123" s="6"/>
    </row>
    <row r="124" spans="6:11" x14ac:dyDescent="0.2">
      <c r="F124" s="47"/>
      <c r="I124" s="162"/>
      <c r="K124" s="6"/>
    </row>
    <row r="125" spans="6:11" x14ac:dyDescent="0.2">
      <c r="F125" s="47"/>
      <c r="I125" s="162"/>
      <c r="K125" s="6"/>
    </row>
    <row r="126" spans="6:11" x14ac:dyDescent="0.2">
      <c r="F126" s="47"/>
      <c r="I126" s="162"/>
      <c r="K126" s="6"/>
    </row>
    <row r="127" spans="6:11" x14ac:dyDescent="0.2">
      <c r="F127" s="47"/>
      <c r="I127" s="162"/>
      <c r="K127" s="6"/>
    </row>
    <row r="128" spans="6:11" x14ac:dyDescent="0.2">
      <c r="F128" s="47"/>
      <c r="I128" s="162"/>
      <c r="K128" s="6"/>
    </row>
    <row r="129" spans="6:11" x14ac:dyDescent="0.2">
      <c r="F129" s="47"/>
      <c r="I129" s="162"/>
      <c r="K129" s="6"/>
    </row>
    <row r="130" spans="6:11" x14ac:dyDescent="0.2">
      <c r="F130" s="47"/>
      <c r="I130" s="162"/>
      <c r="K130" s="6"/>
    </row>
    <row r="131" spans="6:11" x14ac:dyDescent="0.2">
      <c r="F131" s="47"/>
      <c r="I131" s="162"/>
      <c r="K131" s="6"/>
    </row>
    <row r="132" spans="6:11" x14ac:dyDescent="0.2">
      <c r="F132" s="47"/>
      <c r="I132" s="162"/>
      <c r="K132" s="6"/>
    </row>
    <row r="133" spans="6:11" x14ac:dyDescent="0.2">
      <c r="F133" s="47"/>
      <c r="I133" s="162"/>
      <c r="K133" s="6"/>
    </row>
    <row r="134" spans="6:11" x14ac:dyDescent="0.2">
      <c r="F134" s="47"/>
      <c r="I134" s="162"/>
      <c r="K134" s="6"/>
    </row>
    <row r="135" spans="6:11" x14ac:dyDescent="0.2">
      <c r="F135" s="47"/>
      <c r="I135" s="162"/>
      <c r="K135" s="6"/>
    </row>
    <row r="136" spans="6:11" x14ac:dyDescent="0.2">
      <c r="F136" s="47"/>
      <c r="I136" s="162"/>
      <c r="K136" s="6"/>
    </row>
    <row r="137" spans="6:11" x14ac:dyDescent="0.2">
      <c r="F137" s="47"/>
      <c r="I137" s="162"/>
      <c r="K137" s="6"/>
    </row>
    <row r="138" spans="6:11" x14ac:dyDescent="0.2">
      <c r="F138" s="47"/>
      <c r="I138" s="162"/>
      <c r="K138" s="6"/>
    </row>
    <row r="139" spans="6:11" x14ac:dyDescent="0.2">
      <c r="F139" s="47"/>
      <c r="I139" s="162"/>
      <c r="K139" s="6"/>
    </row>
    <row r="140" spans="6:11" x14ac:dyDescent="0.2">
      <c r="F140" s="47"/>
      <c r="I140" s="162"/>
      <c r="K140" s="6"/>
    </row>
    <row r="141" spans="6:11" x14ac:dyDescent="0.2">
      <c r="F141" s="47"/>
      <c r="I141" s="162"/>
      <c r="K141" s="6"/>
    </row>
    <row r="142" spans="6:11" x14ac:dyDescent="0.2">
      <c r="F142" s="47"/>
      <c r="I142" s="162"/>
      <c r="K142" s="6"/>
    </row>
    <row r="143" spans="6:11" x14ac:dyDescent="0.2">
      <c r="F143" s="47"/>
      <c r="I143" s="162"/>
      <c r="K143" s="6"/>
    </row>
    <row r="144" spans="6:11" x14ac:dyDescent="0.2">
      <c r="F144" s="47"/>
      <c r="I144" s="162"/>
      <c r="K144" s="6"/>
    </row>
    <row r="145" spans="6:11" x14ac:dyDescent="0.2">
      <c r="F145" s="47"/>
      <c r="I145" s="162"/>
      <c r="K145" s="6"/>
    </row>
    <row r="146" spans="6:11" x14ac:dyDescent="0.2">
      <c r="F146" s="47"/>
      <c r="I146" s="162"/>
      <c r="K146" s="6"/>
    </row>
    <row r="147" spans="6:11" x14ac:dyDescent="0.2">
      <c r="F147" s="47"/>
      <c r="I147" s="162"/>
      <c r="K147" s="6"/>
    </row>
    <row r="148" spans="6:11" x14ac:dyDescent="0.2">
      <c r="F148" s="47"/>
      <c r="I148" s="162"/>
      <c r="K148" s="6"/>
    </row>
    <row r="149" spans="6:11" x14ac:dyDescent="0.2">
      <c r="F149" s="47"/>
      <c r="I149" s="162"/>
      <c r="K149" s="6"/>
    </row>
    <row r="150" spans="6:11" x14ac:dyDescent="0.2">
      <c r="F150" s="47"/>
      <c r="I150" s="162"/>
      <c r="K150" s="6"/>
    </row>
    <row r="151" spans="6:11" x14ac:dyDescent="0.2">
      <c r="F151" s="47"/>
      <c r="I151" s="162"/>
      <c r="K151" s="6"/>
    </row>
    <row r="152" spans="6:11" x14ac:dyDescent="0.2">
      <c r="F152" s="47"/>
      <c r="I152" s="162"/>
      <c r="K152" s="6"/>
    </row>
    <row r="153" spans="6:11" x14ac:dyDescent="0.2">
      <c r="F153" s="47"/>
      <c r="I153" s="162"/>
      <c r="K153" s="6"/>
    </row>
    <row r="154" spans="6:11" x14ac:dyDescent="0.2">
      <c r="F154" s="47"/>
      <c r="I154" s="162"/>
      <c r="K154" s="6"/>
    </row>
    <row r="155" spans="6:11" x14ac:dyDescent="0.2">
      <c r="F155" s="47"/>
      <c r="I155" s="162"/>
      <c r="K155" s="6"/>
    </row>
    <row r="156" spans="6:11" x14ac:dyDescent="0.2">
      <c r="F156" s="47"/>
      <c r="I156" s="162"/>
      <c r="K156" s="6"/>
    </row>
    <row r="157" spans="6:11" x14ac:dyDescent="0.2">
      <c r="F157" s="47"/>
      <c r="I157" s="162"/>
      <c r="K157" s="6"/>
    </row>
    <row r="158" spans="6:11" x14ac:dyDescent="0.2">
      <c r="F158" s="47"/>
      <c r="I158" s="162"/>
      <c r="K158" s="6"/>
    </row>
    <row r="159" spans="6:11" x14ac:dyDescent="0.2">
      <c r="F159" s="47"/>
      <c r="I159" s="162"/>
      <c r="K159" s="6"/>
    </row>
    <row r="160" spans="6:11" x14ac:dyDescent="0.2">
      <c r="F160" s="47"/>
      <c r="I160" s="162"/>
      <c r="K160" s="6"/>
    </row>
    <row r="161" spans="6:11" x14ac:dyDescent="0.2">
      <c r="F161" s="47"/>
      <c r="I161" s="162"/>
      <c r="K161" s="6"/>
    </row>
    <row r="162" spans="6:11" x14ac:dyDescent="0.2">
      <c r="F162" s="47"/>
      <c r="I162" s="162"/>
      <c r="K162" s="6"/>
    </row>
    <row r="163" spans="6:11" x14ac:dyDescent="0.2">
      <c r="F163" s="47"/>
      <c r="I163" s="162"/>
      <c r="K163" s="6"/>
    </row>
    <row r="164" spans="6:11" x14ac:dyDescent="0.2">
      <c r="F164" s="47"/>
      <c r="I164" s="162"/>
      <c r="K164" s="6"/>
    </row>
    <row r="165" spans="6:11" x14ac:dyDescent="0.2">
      <c r="F165" s="47"/>
      <c r="I165" s="162"/>
      <c r="K165" s="6"/>
    </row>
    <row r="166" spans="6:11" x14ac:dyDescent="0.2">
      <c r="F166" s="47"/>
      <c r="I166" s="162"/>
      <c r="K166" s="6"/>
    </row>
    <row r="167" spans="6:11" x14ac:dyDescent="0.2">
      <c r="F167" s="47"/>
      <c r="I167" s="162"/>
      <c r="K167" s="6"/>
    </row>
    <row r="168" spans="6:11" x14ac:dyDescent="0.2">
      <c r="F168" s="47"/>
      <c r="I168" s="162"/>
      <c r="K168" s="6"/>
    </row>
    <row r="169" spans="6:11" x14ac:dyDescent="0.2">
      <c r="F169" s="47"/>
      <c r="I169" s="162"/>
      <c r="K169" s="6"/>
    </row>
    <row r="170" spans="6:11" x14ac:dyDescent="0.2">
      <c r="F170" s="47"/>
      <c r="I170" s="162"/>
      <c r="K170" s="6"/>
    </row>
    <row r="171" spans="6:11" x14ac:dyDescent="0.2">
      <c r="F171" s="47"/>
      <c r="I171" s="162"/>
      <c r="K171" s="6"/>
    </row>
    <row r="172" spans="6:11" x14ac:dyDescent="0.2">
      <c r="F172" s="47"/>
      <c r="I172" s="162"/>
      <c r="K172" s="6"/>
    </row>
    <row r="173" spans="6:11" x14ac:dyDescent="0.2">
      <c r="F173" s="47"/>
      <c r="I173" s="162"/>
      <c r="K173" s="6"/>
    </row>
    <row r="174" spans="6:11" x14ac:dyDescent="0.2">
      <c r="F174" s="47"/>
      <c r="I174" s="162"/>
      <c r="K174" s="6"/>
    </row>
    <row r="175" spans="6:11" x14ac:dyDescent="0.2">
      <c r="F175" s="47"/>
      <c r="I175" s="162"/>
      <c r="K175" s="6"/>
    </row>
    <row r="176" spans="6:11" x14ac:dyDescent="0.2">
      <c r="F176" s="47"/>
      <c r="I176" s="162"/>
      <c r="K176" s="6"/>
    </row>
    <row r="177" spans="4:11" x14ac:dyDescent="0.2">
      <c r="F177" s="47"/>
      <c r="I177" s="162"/>
      <c r="K177" s="6"/>
    </row>
    <row r="178" spans="4:11" x14ac:dyDescent="0.2">
      <c r="F178" s="47"/>
      <c r="I178" s="162"/>
      <c r="K178" s="6"/>
    </row>
    <row r="179" spans="4:11" x14ac:dyDescent="0.2">
      <c r="D179" s="166"/>
      <c r="F179" s="46"/>
      <c r="G179" s="3"/>
      <c r="I179" s="162"/>
      <c r="K179" s="6"/>
    </row>
    <row r="180" spans="4:11" x14ac:dyDescent="0.2">
      <c r="D180" s="166"/>
      <c r="F180" s="46"/>
      <c r="G180" s="3"/>
      <c r="I180" s="162"/>
      <c r="K180" s="6"/>
    </row>
    <row r="181" spans="4:11" x14ac:dyDescent="0.2">
      <c r="D181" s="166"/>
      <c r="F181" s="46"/>
      <c r="G181" s="3"/>
      <c r="I181" s="162"/>
      <c r="K181" s="6"/>
    </row>
    <row r="182" spans="4:11" x14ac:dyDescent="0.2">
      <c r="D182" s="166"/>
      <c r="F182" s="46"/>
      <c r="G182" s="3"/>
      <c r="I182" s="162"/>
      <c r="K182" s="6"/>
    </row>
    <row r="183" spans="4:11" x14ac:dyDescent="0.2">
      <c r="D183" s="166"/>
      <c r="F183" s="46"/>
      <c r="G183" s="3"/>
      <c r="I183" s="162"/>
      <c r="K183" s="6"/>
    </row>
    <row r="184" spans="4:11" x14ac:dyDescent="0.2">
      <c r="D184" s="166"/>
      <c r="F184" s="46"/>
      <c r="G184" s="3"/>
      <c r="I184" s="162"/>
      <c r="K184" s="6"/>
    </row>
    <row r="185" spans="4:11" x14ac:dyDescent="0.2">
      <c r="D185" s="166"/>
      <c r="F185" s="46"/>
      <c r="G185" s="3"/>
      <c r="I185" s="162"/>
      <c r="K185" s="6"/>
    </row>
    <row r="186" spans="4:11" x14ac:dyDescent="0.2">
      <c r="D186" s="166"/>
      <c r="F186" s="46"/>
      <c r="G186" s="3"/>
      <c r="I186" s="162"/>
      <c r="K186" s="6"/>
    </row>
    <row r="187" spans="4:11" x14ac:dyDescent="0.2">
      <c r="D187" s="166"/>
      <c r="F187" s="46"/>
      <c r="G187" s="3"/>
      <c r="I187" s="162"/>
      <c r="K187" s="6"/>
    </row>
    <row r="188" spans="4:11" x14ac:dyDescent="0.2">
      <c r="D188" s="166"/>
      <c r="F188" s="46"/>
      <c r="G188" s="3"/>
      <c r="I188" s="162"/>
      <c r="K188" s="6"/>
    </row>
    <row r="189" spans="4:11" x14ac:dyDescent="0.2">
      <c r="D189" s="166"/>
      <c r="F189" s="46"/>
      <c r="G189" s="3"/>
      <c r="I189" s="162"/>
      <c r="K189" s="6"/>
    </row>
    <row r="190" spans="4:11" x14ac:dyDescent="0.2">
      <c r="D190" s="166"/>
      <c r="F190" s="46"/>
      <c r="G190" s="3"/>
      <c r="I190" s="162"/>
      <c r="K190" s="6"/>
    </row>
    <row r="191" spans="4:11" x14ac:dyDescent="0.2">
      <c r="D191" s="166"/>
      <c r="F191" s="46"/>
      <c r="G191" s="3"/>
      <c r="I191" s="162"/>
      <c r="K191" s="6"/>
    </row>
    <row r="192" spans="4:11" x14ac:dyDescent="0.2">
      <c r="D192" s="166"/>
      <c r="F192" s="46"/>
      <c r="G192" s="3"/>
      <c r="I192" s="162"/>
      <c r="K192" s="6"/>
    </row>
    <row r="193" spans="4:17" x14ac:dyDescent="0.2">
      <c r="D193" s="166"/>
      <c r="F193" s="46"/>
      <c r="G193" s="3"/>
      <c r="I193" s="162"/>
      <c r="K193" s="6"/>
    </row>
    <row r="194" spans="4:17" x14ac:dyDescent="0.2">
      <c r="D194" s="166"/>
      <c r="F194" s="46"/>
      <c r="G194" s="3"/>
      <c r="I194" s="162"/>
      <c r="K194" s="6"/>
    </row>
    <row r="195" spans="4:17" x14ac:dyDescent="0.2">
      <c r="D195" s="166"/>
      <c r="F195" s="46"/>
      <c r="G195" s="3"/>
      <c r="I195" s="162"/>
      <c r="K195" s="6"/>
    </row>
    <row r="196" spans="4:17" x14ac:dyDescent="0.2">
      <c r="D196" s="166"/>
      <c r="F196" s="46"/>
      <c r="G196" s="3"/>
      <c r="I196" s="162"/>
      <c r="K196" s="6"/>
    </row>
    <row r="197" spans="4:17" x14ac:dyDescent="0.2">
      <c r="D197" s="166"/>
      <c r="F197" s="46"/>
      <c r="G197" s="3"/>
      <c r="I197" s="162"/>
      <c r="K197" s="6"/>
    </row>
    <row r="198" spans="4:17" x14ac:dyDescent="0.2">
      <c r="D198" s="166"/>
      <c r="F198" s="46"/>
      <c r="G198" s="3"/>
      <c r="I198" s="162"/>
      <c r="K198" s="6"/>
    </row>
    <row r="199" spans="4:17" x14ac:dyDescent="0.2">
      <c r="D199" s="166"/>
      <c r="F199" s="46"/>
      <c r="G199" s="3"/>
      <c r="I199" s="162"/>
      <c r="K199" s="6"/>
    </row>
    <row r="200" spans="4:17" x14ac:dyDescent="0.2">
      <c r="D200" s="166"/>
      <c r="F200" s="46"/>
      <c r="G200" s="3"/>
      <c r="I200" s="162"/>
      <c r="K200" s="6"/>
    </row>
    <row r="201" spans="4:17" x14ac:dyDescent="0.2">
      <c r="D201" s="166"/>
      <c r="F201" s="46"/>
      <c r="G201" s="3"/>
      <c r="I201" s="162"/>
      <c r="K201" s="6"/>
    </row>
    <row r="202" spans="4:17" x14ac:dyDescent="0.2">
      <c r="D202" s="166"/>
      <c r="F202" s="46"/>
      <c r="G202" s="3"/>
      <c r="I202" s="162"/>
      <c r="K202" s="6"/>
    </row>
    <row r="203" spans="4:17" x14ac:dyDescent="0.2">
      <c r="D203" s="166"/>
      <c r="F203" s="46"/>
      <c r="G203" s="3"/>
      <c r="I203" s="162"/>
      <c r="K203" s="6"/>
    </row>
    <row r="204" spans="4:17" x14ac:dyDescent="0.2">
      <c r="D204" s="166"/>
      <c r="F204" s="46"/>
      <c r="G204" s="3"/>
      <c r="I204" s="162"/>
      <c r="K204" s="6"/>
    </row>
    <row r="205" spans="4:17" x14ac:dyDescent="0.2">
      <c r="D205" s="166"/>
      <c r="F205" s="46"/>
      <c r="G205" s="3"/>
      <c r="I205" s="162"/>
      <c r="K205" s="6"/>
    </row>
    <row r="206" spans="4:17" x14ac:dyDescent="0.2">
      <c r="D206" s="166"/>
      <c r="F206" s="46"/>
      <c r="G206" s="3"/>
      <c r="I206" s="162"/>
      <c r="K206" s="6"/>
    </row>
    <row r="207" spans="4:17" ht="13.5" thickBot="1" x14ac:dyDescent="0.25">
      <c r="D207" s="166"/>
      <c r="F207" s="46"/>
      <c r="G207" s="3"/>
      <c r="I207" s="163"/>
      <c r="J207" s="5"/>
      <c r="K207" s="9"/>
      <c r="L207" s="5"/>
      <c r="M207" s="5"/>
      <c r="N207" s="5"/>
      <c r="O207" s="5"/>
      <c r="P207" s="5"/>
      <c r="Q207" s="5"/>
    </row>
    <row r="208" spans="4:17" x14ac:dyDescent="0.2">
      <c r="D208" s="166"/>
      <c r="F208" s="46"/>
      <c r="G208" s="3"/>
    </row>
    <row r="209" spans="4:7" x14ac:dyDescent="0.2">
      <c r="D209" s="166"/>
      <c r="G209" s="3"/>
    </row>
    <row r="210" spans="4:7" x14ac:dyDescent="0.2">
      <c r="D210" s="166"/>
      <c r="G210" s="3"/>
    </row>
    <row r="211" spans="4:7" x14ac:dyDescent="0.2">
      <c r="D211" s="166"/>
      <c r="G211" s="3"/>
    </row>
    <row r="212" spans="4:7" x14ac:dyDescent="0.2">
      <c r="D212" s="166"/>
      <c r="G212" s="3"/>
    </row>
    <row r="213" spans="4:7" x14ac:dyDescent="0.2">
      <c r="D213" s="166"/>
      <c r="G213" s="3"/>
    </row>
    <row r="214" spans="4:7" x14ac:dyDescent="0.2">
      <c r="D214" s="166"/>
      <c r="G214" s="3"/>
    </row>
    <row r="215" spans="4:7" x14ac:dyDescent="0.2">
      <c r="D215" s="166"/>
      <c r="G215" s="3"/>
    </row>
    <row r="216" spans="4:7" x14ac:dyDescent="0.2">
      <c r="D216" s="166"/>
      <c r="G216" s="3"/>
    </row>
    <row r="217" spans="4:7" x14ac:dyDescent="0.2">
      <c r="D217" s="166"/>
      <c r="G217" s="3"/>
    </row>
    <row r="218" spans="4:7" x14ac:dyDescent="0.2">
      <c r="D218" s="166"/>
      <c r="G218" s="3"/>
    </row>
    <row r="219" spans="4:7" x14ac:dyDescent="0.2">
      <c r="D219" s="166"/>
      <c r="G219" s="3"/>
    </row>
    <row r="220" spans="4:7" x14ac:dyDescent="0.2">
      <c r="D220" s="166"/>
      <c r="G220" s="3"/>
    </row>
    <row r="221" spans="4:7" x14ac:dyDescent="0.2">
      <c r="D221" s="166"/>
      <c r="G221" s="3"/>
    </row>
    <row r="222" spans="4:7" x14ac:dyDescent="0.2">
      <c r="D222" s="166"/>
      <c r="G222" s="3"/>
    </row>
    <row r="223" spans="4:7" x14ac:dyDescent="0.2">
      <c r="D223" s="166"/>
      <c r="G223" s="3"/>
    </row>
    <row r="224" spans="4:7" x14ac:dyDescent="0.2">
      <c r="D224" s="166"/>
      <c r="G224" s="3"/>
    </row>
    <row r="225" spans="4:7" x14ac:dyDescent="0.2">
      <c r="D225" s="166"/>
      <c r="G225" s="3"/>
    </row>
    <row r="226" spans="4:7" x14ac:dyDescent="0.2">
      <c r="D226" s="166"/>
      <c r="G226" s="3"/>
    </row>
    <row r="227" spans="4:7" x14ac:dyDescent="0.2">
      <c r="D227" s="166"/>
      <c r="G227" s="3"/>
    </row>
    <row r="228" spans="4:7" x14ac:dyDescent="0.2">
      <c r="D228" s="166"/>
      <c r="G228" s="3"/>
    </row>
    <row r="229" spans="4:7" x14ac:dyDescent="0.2">
      <c r="D229" s="166"/>
      <c r="G229" s="3"/>
    </row>
    <row r="230" spans="4:7" x14ac:dyDescent="0.2">
      <c r="D230" s="166"/>
      <c r="G230" s="3"/>
    </row>
    <row r="231" spans="4:7" x14ac:dyDescent="0.2">
      <c r="D231" s="166"/>
      <c r="G231" s="3"/>
    </row>
    <row r="232" spans="4:7" x14ac:dyDescent="0.2">
      <c r="D232" s="166"/>
      <c r="G232" s="3"/>
    </row>
    <row r="233" spans="4:7" x14ac:dyDescent="0.2">
      <c r="D233" s="166"/>
      <c r="G233" s="3"/>
    </row>
    <row r="234" spans="4:7" x14ac:dyDescent="0.2">
      <c r="D234" s="166"/>
      <c r="G234" s="3"/>
    </row>
    <row r="235" spans="4:7" x14ac:dyDescent="0.2">
      <c r="D235" s="166"/>
      <c r="G235" s="3"/>
    </row>
    <row r="236" spans="4:7" x14ac:dyDescent="0.2">
      <c r="D236" s="166"/>
      <c r="G236" s="3"/>
    </row>
    <row r="237" spans="4:7" x14ac:dyDescent="0.2">
      <c r="D237" s="166"/>
      <c r="G237" s="3"/>
    </row>
    <row r="238" spans="4:7" x14ac:dyDescent="0.2">
      <c r="D238" s="166"/>
      <c r="G238" s="3"/>
    </row>
    <row r="239" spans="4:7" x14ac:dyDescent="0.2">
      <c r="D239" s="166"/>
      <c r="G239" s="3"/>
    </row>
    <row r="240" spans="4:7" x14ac:dyDescent="0.2">
      <c r="D240" s="166"/>
      <c r="G240" s="3"/>
    </row>
    <row r="241" spans="4:7" x14ac:dyDescent="0.2">
      <c r="D241" s="166"/>
      <c r="G241" s="3"/>
    </row>
    <row r="242" spans="4:7" x14ac:dyDescent="0.2">
      <c r="D242" s="166"/>
      <c r="G242" s="3"/>
    </row>
    <row r="243" spans="4:7" x14ac:dyDescent="0.2">
      <c r="D243" s="166"/>
      <c r="G243" s="3"/>
    </row>
    <row r="244" spans="4:7" x14ac:dyDescent="0.2">
      <c r="D244" s="166"/>
      <c r="G244" s="3"/>
    </row>
    <row r="245" spans="4:7" x14ac:dyDescent="0.2">
      <c r="D245" s="166"/>
      <c r="G245" s="3"/>
    </row>
    <row r="246" spans="4:7" x14ac:dyDescent="0.2">
      <c r="D246" s="166"/>
      <c r="G246" s="3"/>
    </row>
    <row r="247" spans="4:7" x14ac:dyDescent="0.2">
      <c r="D247" s="166"/>
      <c r="G247" s="3"/>
    </row>
    <row r="248" spans="4:7" x14ac:dyDescent="0.2">
      <c r="D248" s="166"/>
      <c r="G248" s="3"/>
    </row>
    <row r="249" spans="4:7" x14ac:dyDescent="0.2">
      <c r="D249" s="166"/>
      <c r="G249" s="3"/>
    </row>
    <row r="250" spans="4:7" x14ac:dyDescent="0.2">
      <c r="D250" s="166"/>
      <c r="G250" s="3"/>
    </row>
    <row r="251" spans="4:7" x14ac:dyDescent="0.2">
      <c r="D251" s="166"/>
      <c r="G251" s="3"/>
    </row>
    <row r="252" spans="4:7" x14ac:dyDescent="0.2">
      <c r="D252" s="166"/>
      <c r="G252" s="3"/>
    </row>
    <row r="253" spans="4:7" x14ac:dyDescent="0.2">
      <c r="D253" s="166"/>
      <c r="G253" s="3"/>
    </row>
    <row r="254" spans="4:7" x14ac:dyDescent="0.2">
      <c r="D254" s="166"/>
      <c r="G254" s="3"/>
    </row>
    <row r="255" spans="4:7" x14ac:dyDescent="0.2">
      <c r="D255" s="166"/>
      <c r="G255" s="3"/>
    </row>
    <row r="256" spans="4:7" x14ac:dyDescent="0.2">
      <c r="D256" s="166"/>
      <c r="G256" s="3"/>
    </row>
    <row r="257" spans="4:7" x14ac:dyDescent="0.2">
      <c r="D257" s="166"/>
      <c r="G257" s="3"/>
    </row>
    <row r="258" spans="4:7" x14ac:dyDescent="0.2">
      <c r="D258" s="166"/>
      <c r="G258" s="3"/>
    </row>
    <row r="259" spans="4:7" x14ac:dyDescent="0.2">
      <c r="D259" s="166"/>
      <c r="G259" s="3"/>
    </row>
    <row r="260" spans="4:7" x14ac:dyDescent="0.2">
      <c r="D260" s="166"/>
      <c r="G260" s="3"/>
    </row>
    <row r="261" spans="4:7" x14ac:dyDescent="0.2">
      <c r="D261" s="166"/>
      <c r="G261" s="3"/>
    </row>
    <row r="262" spans="4:7" x14ac:dyDescent="0.2">
      <c r="D262" s="166"/>
      <c r="G262" s="3"/>
    </row>
    <row r="263" spans="4:7" x14ac:dyDescent="0.2">
      <c r="D263" s="166"/>
      <c r="G263" s="3"/>
    </row>
    <row r="264" spans="4:7" x14ac:dyDescent="0.2">
      <c r="D264" s="166"/>
      <c r="G264" s="3"/>
    </row>
    <row r="265" spans="4:7" x14ac:dyDescent="0.2">
      <c r="D265" s="166"/>
      <c r="G265" s="3"/>
    </row>
    <row r="266" spans="4:7" x14ac:dyDescent="0.2">
      <c r="D266" s="166"/>
      <c r="G266" s="3"/>
    </row>
    <row r="267" spans="4:7" x14ac:dyDescent="0.2">
      <c r="D267" s="166"/>
      <c r="G267" s="3"/>
    </row>
    <row r="268" spans="4:7" x14ac:dyDescent="0.2">
      <c r="D268" s="166"/>
      <c r="G268" s="3"/>
    </row>
    <row r="269" spans="4:7" x14ac:dyDescent="0.2">
      <c r="D269" s="166"/>
      <c r="G269" s="3"/>
    </row>
    <row r="270" spans="4:7" x14ac:dyDescent="0.2">
      <c r="D270" s="166"/>
      <c r="G270" s="3"/>
    </row>
    <row r="271" spans="4:7" x14ac:dyDescent="0.2">
      <c r="D271" s="166"/>
      <c r="G271" s="3"/>
    </row>
    <row r="272" spans="4:7" x14ac:dyDescent="0.2">
      <c r="D272" s="166"/>
      <c r="G272" s="3"/>
    </row>
    <row r="273" spans="4:7" x14ac:dyDescent="0.2">
      <c r="D273" s="166"/>
      <c r="G273" s="3"/>
    </row>
    <row r="274" spans="4:7" x14ac:dyDescent="0.2">
      <c r="D274" s="166"/>
      <c r="G274" s="3"/>
    </row>
    <row r="275" spans="4:7" x14ac:dyDescent="0.2">
      <c r="D275" s="166"/>
      <c r="G275" s="3"/>
    </row>
    <row r="276" spans="4:7" x14ac:dyDescent="0.2">
      <c r="D276" s="166"/>
      <c r="G276" s="3"/>
    </row>
    <row r="277" spans="4:7" x14ac:dyDescent="0.2">
      <c r="D277" s="166"/>
      <c r="G277" s="3"/>
    </row>
    <row r="278" spans="4:7" x14ac:dyDescent="0.2">
      <c r="D278" s="166"/>
      <c r="G278" s="3"/>
    </row>
    <row r="279" spans="4:7" x14ac:dyDescent="0.2">
      <c r="D279" s="166"/>
      <c r="G279" s="3"/>
    </row>
    <row r="280" spans="4:7" x14ac:dyDescent="0.2">
      <c r="D280" s="166"/>
      <c r="G280" s="3"/>
    </row>
    <row r="281" spans="4:7" x14ac:dyDescent="0.2">
      <c r="D281" s="166"/>
      <c r="G281" s="3"/>
    </row>
    <row r="282" spans="4:7" x14ac:dyDescent="0.2">
      <c r="D282" s="166"/>
      <c r="G282" s="3"/>
    </row>
    <row r="283" spans="4:7" x14ac:dyDescent="0.2">
      <c r="D283" s="166"/>
      <c r="G283" s="3"/>
    </row>
    <row r="284" spans="4:7" x14ac:dyDescent="0.2">
      <c r="D284" s="166"/>
      <c r="G284" s="3"/>
    </row>
    <row r="285" spans="4:7" x14ac:dyDescent="0.2">
      <c r="D285" s="166"/>
      <c r="G285" s="3"/>
    </row>
    <row r="286" spans="4:7" x14ac:dyDescent="0.2">
      <c r="D286" s="166"/>
      <c r="G286" s="3"/>
    </row>
    <row r="287" spans="4:7" x14ac:dyDescent="0.2">
      <c r="D287" s="166"/>
      <c r="G287" s="3"/>
    </row>
    <row r="288" spans="4:7" x14ac:dyDescent="0.2">
      <c r="D288" s="166"/>
      <c r="G288" s="3"/>
    </row>
    <row r="289" spans="4:7" x14ac:dyDescent="0.2">
      <c r="D289" s="166"/>
      <c r="G289" s="3"/>
    </row>
    <row r="290" spans="4:7" x14ac:dyDescent="0.2">
      <c r="D290" s="166"/>
      <c r="G290" s="3"/>
    </row>
    <row r="291" spans="4:7" x14ac:dyDescent="0.2">
      <c r="D291" s="166"/>
      <c r="G291" s="3"/>
    </row>
    <row r="292" spans="4:7" x14ac:dyDescent="0.2">
      <c r="D292" s="166"/>
      <c r="G292" s="3"/>
    </row>
    <row r="293" spans="4:7" x14ac:dyDescent="0.2">
      <c r="D293" s="166"/>
      <c r="G293" s="3"/>
    </row>
    <row r="294" spans="4:7" x14ac:dyDescent="0.2">
      <c r="D294" s="166"/>
      <c r="G294" s="3"/>
    </row>
    <row r="295" spans="4:7" x14ac:dyDescent="0.2">
      <c r="D295" s="166"/>
      <c r="G295" s="3"/>
    </row>
    <row r="296" spans="4:7" x14ac:dyDescent="0.2">
      <c r="D296" s="166"/>
      <c r="G296" s="3"/>
    </row>
    <row r="297" spans="4:7" x14ac:dyDescent="0.2">
      <c r="D297" s="166"/>
      <c r="G297" s="3"/>
    </row>
    <row r="298" spans="4:7" x14ac:dyDescent="0.2">
      <c r="D298" s="166"/>
      <c r="G298" s="3"/>
    </row>
    <row r="299" spans="4:7" x14ac:dyDescent="0.2">
      <c r="D299" s="166"/>
      <c r="G299" s="3"/>
    </row>
    <row r="300" spans="4:7" x14ac:dyDescent="0.2">
      <c r="D300" s="166"/>
      <c r="G300" s="3"/>
    </row>
    <row r="301" spans="4:7" x14ac:dyDescent="0.2">
      <c r="D301" s="166"/>
      <c r="G301" s="3"/>
    </row>
    <row r="302" spans="4:7" x14ac:dyDescent="0.2">
      <c r="D302" s="166"/>
      <c r="G302" s="3"/>
    </row>
    <row r="303" spans="4:7" x14ac:dyDescent="0.2">
      <c r="D303" s="166"/>
      <c r="G303" s="3"/>
    </row>
    <row r="304" spans="4:7" x14ac:dyDescent="0.2">
      <c r="D304" s="166"/>
      <c r="G304" s="3"/>
    </row>
    <row r="305" spans="4:7" x14ac:dyDescent="0.2">
      <c r="D305" s="166"/>
      <c r="G305" s="3"/>
    </row>
    <row r="306" spans="4:7" x14ac:dyDescent="0.2">
      <c r="D306" s="166"/>
      <c r="G306" s="3"/>
    </row>
    <row r="307" spans="4:7" x14ac:dyDescent="0.2">
      <c r="D307" s="166"/>
      <c r="G307" s="3"/>
    </row>
    <row r="308" spans="4:7" x14ac:dyDescent="0.2">
      <c r="D308" s="166"/>
      <c r="G308" s="3"/>
    </row>
    <row r="309" spans="4:7" x14ac:dyDescent="0.2">
      <c r="D309" s="166"/>
      <c r="G309" s="3"/>
    </row>
    <row r="310" spans="4:7" x14ac:dyDescent="0.2">
      <c r="D310" s="166"/>
      <c r="G310" s="3"/>
    </row>
    <row r="311" spans="4:7" x14ac:dyDescent="0.2">
      <c r="D311" s="166"/>
      <c r="G311" s="3"/>
    </row>
    <row r="312" spans="4:7" x14ac:dyDescent="0.2">
      <c r="D312" s="166"/>
      <c r="G312" s="3"/>
    </row>
    <row r="313" spans="4:7" x14ac:dyDescent="0.2">
      <c r="D313" s="166"/>
      <c r="G313" s="3"/>
    </row>
    <row r="314" spans="4:7" x14ac:dyDescent="0.2">
      <c r="D314" s="166"/>
      <c r="G314" s="3"/>
    </row>
    <row r="315" spans="4:7" x14ac:dyDescent="0.2">
      <c r="D315" s="166"/>
      <c r="G315" s="3"/>
    </row>
    <row r="316" spans="4:7" x14ac:dyDescent="0.2">
      <c r="D316" s="166"/>
      <c r="G316" s="3"/>
    </row>
    <row r="317" spans="4:7" x14ac:dyDescent="0.2">
      <c r="D317" s="166"/>
      <c r="G317" s="3"/>
    </row>
    <row r="318" spans="4:7" x14ac:dyDescent="0.2">
      <c r="D318" s="166"/>
      <c r="G318" s="3"/>
    </row>
    <row r="319" spans="4:7" x14ac:dyDescent="0.2">
      <c r="D319" s="166"/>
      <c r="G319" s="3"/>
    </row>
    <row r="320" spans="4:7" x14ac:dyDescent="0.2">
      <c r="D320" s="166"/>
      <c r="G320" s="3"/>
    </row>
    <row r="321" spans="4:7" x14ac:dyDescent="0.2">
      <c r="D321" s="166"/>
      <c r="G321" s="3"/>
    </row>
    <row r="322" spans="4:7" x14ac:dyDescent="0.2">
      <c r="D322" s="166"/>
      <c r="G322" s="3"/>
    </row>
    <row r="323" spans="4:7" x14ac:dyDescent="0.2">
      <c r="D323" s="166"/>
      <c r="G323" s="3"/>
    </row>
    <row r="324" spans="4:7" x14ac:dyDescent="0.2">
      <c r="D324" s="166"/>
      <c r="G324" s="3"/>
    </row>
    <row r="325" spans="4:7" x14ac:dyDescent="0.2">
      <c r="D325" s="166"/>
      <c r="G325" s="3"/>
    </row>
    <row r="326" spans="4:7" x14ac:dyDescent="0.2">
      <c r="D326" s="166"/>
      <c r="G326" s="3"/>
    </row>
    <row r="327" spans="4:7" x14ac:dyDescent="0.2">
      <c r="D327" s="166"/>
      <c r="G327" s="3"/>
    </row>
    <row r="328" spans="4:7" x14ac:dyDescent="0.2">
      <c r="D328" s="166"/>
      <c r="G328" s="3"/>
    </row>
    <row r="329" spans="4:7" x14ac:dyDescent="0.2">
      <c r="D329" s="166"/>
      <c r="G329" s="3"/>
    </row>
    <row r="330" spans="4:7" x14ac:dyDescent="0.2">
      <c r="D330" s="166"/>
      <c r="G330" s="3"/>
    </row>
    <row r="331" spans="4:7" x14ac:dyDescent="0.2">
      <c r="D331" s="166"/>
      <c r="G331" s="3"/>
    </row>
    <row r="332" spans="4:7" x14ac:dyDescent="0.2">
      <c r="D332" s="166"/>
      <c r="G332" s="3"/>
    </row>
    <row r="333" spans="4:7" x14ac:dyDescent="0.2">
      <c r="D333" s="166"/>
      <c r="G333" s="3"/>
    </row>
    <row r="334" spans="4:7" x14ac:dyDescent="0.2">
      <c r="D334" s="166"/>
      <c r="G334" s="3"/>
    </row>
    <row r="335" spans="4:7" x14ac:dyDescent="0.2">
      <c r="D335" s="166"/>
      <c r="G335" s="3"/>
    </row>
    <row r="336" spans="4:7" x14ac:dyDescent="0.2">
      <c r="D336" s="166"/>
      <c r="G336" s="3"/>
    </row>
    <row r="337" spans="4:7" x14ac:dyDescent="0.2">
      <c r="D337" s="166"/>
      <c r="G337" s="3"/>
    </row>
    <row r="338" spans="4:7" x14ac:dyDescent="0.2">
      <c r="D338" s="166"/>
      <c r="G338" s="3"/>
    </row>
    <row r="339" spans="4:7" x14ac:dyDescent="0.2">
      <c r="D339" s="166"/>
      <c r="G339" s="3"/>
    </row>
    <row r="340" spans="4:7" x14ac:dyDescent="0.2">
      <c r="D340" s="166"/>
      <c r="G340" s="3"/>
    </row>
    <row r="341" spans="4:7" x14ac:dyDescent="0.2">
      <c r="D341" s="166"/>
      <c r="G341" s="3"/>
    </row>
    <row r="342" spans="4:7" x14ac:dyDescent="0.2">
      <c r="D342" s="166"/>
      <c r="G342" s="3"/>
    </row>
    <row r="343" spans="4:7" x14ac:dyDescent="0.2">
      <c r="D343" s="166"/>
      <c r="G343" s="3"/>
    </row>
    <row r="344" spans="4:7" x14ac:dyDescent="0.2">
      <c r="D344" s="166"/>
      <c r="G344" s="3"/>
    </row>
    <row r="345" spans="4:7" x14ac:dyDescent="0.2">
      <c r="D345" s="166"/>
      <c r="G345" s="3"/>
    </row>
    <row r="346" spans="4:7" x14ac:dyDescent="0.2">
      <c r="D346" s="166"/>
      <c r="G346" s="3"/>
    </row>
    <row r="347" spans="4:7" x14ac:dyDescent="0.2">
      <c r="D347" s="166"/>
      <c r="G347" s="3"/>
    </row>
    <row r="348" spans="4:7" x14ac:dyDescent="0.2">
      <c r="D348" s="166"/>
      <c r="G348" s="3"/>
    </row>
    <row r="349" spans="4:7" x14ac:dyDescent="0.2">
      <c r="D349" s="166"/>
      <c r="G349" s="3"/>
    </row>
    <row r="350" spans="4:7" x14ac:dyDescent="0.2">
      <c r="D350" s="166"/>
      <c r="G350" s="3"/>
    </row>
    <row r="351" spans="4:7" x14ac:dyDescent="0.2">
      <c r="D351" s="166"/>
      <c r="G351" s="3"/>
    </row>
    <row r="352" spans="4:7" x14ac:dyDescent="0.2">
      <c r="D352" s="166"/>
      <c r="G352" s="3"/>
    </row>
    <row r="353" spans="4:7" x14ac:dyDescent="0.2">
      <c r="D353" s="166"/>
      <c r="G353" s="3"/>
    </row>
    <row r="354" spans="4:7" x14ac:dyDescent="0.2">
      <c r="D354" s="166"/>
      <c r="G354" s="3"/>
    </row>
    <row r="355" spans="4:7" x14ac:dyDescent="0.2">
      <c r="D355" s="166"/>
      <c r="G355" s="3"/>
    </row>
    <row r="356" spans="4:7" x14ac:dyDescent="0.2">
      <c r="D356" s="166"/>
      <c r="G356" s="3"/>
    </row>
    <row r="357" spans="4:7" x14ac:dyDescent="0.2">
      <c r="D357" s="166"/>
      <c r="G357" s="3"/>
    </row>
    <row r="358" spans="4:7" x14ac:dyDescent="0.2">
      <c r="D358" s="166"/>
      <c r="G358" s="3"/>
    </row>
    <row r="359" spans="4:7" x14ac:dyDescent="0.2">
      <c r="D359" s="166"/>
      <c r="G359" s="3"/>
    </row>
    <row r="360" spans="4:7" x14ac:dyDescent="0.2">
      <c r="D360" s="166"/>
      <c r="G360" s="3"/>
    </row>
    <row r="361" spans="4:7" x14ac:dyDescent="0.2">
      <c r="D361" s="166"/>
      <c r="G361" s="3"/>
    </row>
    <row r="362" spans="4:7" x14ac:dyDescent="0.2">
      <c r="D362" s="166"/>
      <c r="G362" s="3"/>
    </row>
    <row r="363" spans="4:7" x14ac:dyDescent="0.2">
      <c r="D363" s="166"/>
      <c r="G363" s="3"/>
    </row>
    <row r="364" spans="4:7" x14ac:dyDescent="0.2">
      <c r="D364" s="166"/>
      <c r="G364" s="3"/>
    </row>
    <row r="365" spans="4:7" x14ac:dyDescent="0.2">
      <c r="D365" s="166"/>
      <c r="G365" s="3"/>
    </row>
    <row r="366" spans="4:7" x14ac:dyDescent="0.2">
      <c r="D366" s="166"/>
      <c r="G366" s="3"/>
    </row>
    <row r="367" spans="4:7" x14ac:dyDescent="0.2">
      <c r="D367" s="166"/>
      <c r="G367" s="3"/>
    </row>
    <row r="368" spans="4:7" x14ac:dyDescent="0.2">
      <c r="D368" s="166"/>
      <c r="G368" s="3"/>
    </row>
    <row r="369" spans="4:7" x14ac:dyDescent="0.2">
      <c r="D369" s="166"/>
      <c r="G369" s="3"/>
    </row>
    <row r="370" spans="4:7" x14ac:dyDescent="0.2">
      <c r="D370" s="166"/>
      <c r="G370" s="3"/>
    </row>
    <row r="371" spans="4:7" x14ac:dyDescent="0.2">
      <c r="D371" s="166"/>
      <c r="G371" s="3"/>
    </row>
    <row r="372" spans="4:7" x14ac:dyDescent="0.2">
      <c r="D372" s="166"/>
      <c r="G372" s="3"/>
    </row>
    <row r="373" spans="4:7" x14ac:dyDescent="0.2">
      <c r="D373" s="166"/>
      <c r="G373" s="3"/>
    </row>
    <row r="374" spans="4:7" x14ac:dyDescent="0.2">
      <c r="D374" s="166"/>
      <c r="G374" s="3"/>
    </row>
    <row r="375" spans="4:7" x14ac:dyDescent="0.2">
      <c r="D375" s="166"/>
      <c r="G375" s="3"/>
    </row>
    <row r="376" spans="4:7" x14ac:dyDescent="0.2">
      <c r="D376" s="166"/>
      <c r="G376" s="3"/>
    </row>
    <row r="377" spans="4:7" x14ac:dyDescent="0.2">
      <c r="D377" s="166"/>
      <c r="G377" s="3"/>
    </row>
    <row r="378" spans="4:7" x14ac:dyDescent="0.2">
      <c r="D378" s="166"/>
      <c r="G378" s="3"/>
    </row>
    <row r="379" spans="4:7" x14ac:dyDescent="0.2">
      <c r="D379" s="166"/>
      <c r="G379" s="3"/>
    </row>
    <row r="380" spans="4:7" x14ac:dyDescent="0.2">
      <c r="D380" s="166"/>
      <c r="G380" s="3"/>
    </row>
    <row r="381" spans="4:7" x14ac:dyDescent="0.2">
      <c r="D381" s="166"/>
      <c r="G381" s="3"/>
    </row>
    <row r="382" spans="4:7" x14ac:dyDescent="0.2">
      <c r="D382" s="166"/>
      <c r="G382" s="3"/>
    </row>
    <row r="383" spans="4:7" x14ac:dyDescent="0.2">
      <c r="D383" s="166"/>
      <c r="G383" s="3"/>
    </row>
    <row r="384" spans="4:7" x14ac:dyDescent="0.2">
      <c r="D384" s="166"/>
      <c r="G384" s="3"/>
    </row>
    <row r="385" spans="4:7" x14ac:dyDescent="0.2">
      <c r="D385" s="166"/>
      <c r="G385" s="3"/>
    </row>
    <row r="386" spans="4:7" x14ac:dyDescent="0.2">
      <c r="D386" s="166"/>
      <c r="G386" s="3"/>
    </row>
    <row r="387" spans="4:7" x14ac:dyDescent="0.2">
      <c r="D387" s="166"/>
      <c r="G387" s="3"/>
    </row>
    <row r="388" spans="4:7" x14ac:dyDescent="0.2">
      <c r="D388" s="166"/>
      <c r="G388" s="3"/>
    </row>
    <row r="389" spans="4:7" x14ac:dyDescent="0.2">
      <c r="D389" s="166"/>
      <c r="G389" s="3"/>
    </row>
    <row r="390" spans="4:7" x14ac:dyDescent="0.2">
      <c r="D390" s="166"/>
      <c r="G390" s="3"/>
    </row>
    <row r="391" spans="4:7" x14ac:dyDescent="0.2">
      <c r="D391" s="166"/>
      <c r="G391" s="3"/>
    </row>
    <row r="392" spans="4:7" x14ac:dyDescent="0.2">
      <c r="D392" s="166"/>
      <c r="G392" s="3"/>
    </row>
    <row r="393" spans="4:7" x14ac:dyDescent="0.2">
      <c r="D393" s="166"/>
      <c r="G393" s="3"/>
    </row>
    <row r="394" spans="4:7" x14ac:dyDescent="0.2">
      <c r="D394" s="166"/>
      <c r="G394" s="3"/>
    </row>
    <row r="395" spans="4:7" x14ac:dyDescent="0.2">
      <c r="D395" s="166"/>
      <c r="G395" s="3"/>
    </row>
    <row r="396" spans="4:7" x14ac:dyDescent="0.2">
      <c r="D396" s="166"/>
      <c r="G396" s="3"/>
    </row>
    <row r="397" spans="4:7" x14ac:dyDescent="0.2">
      <c r="D397" s="166"/>
      <c r="G397" s="3"/>
    </row>
    <row r="398" spans="4:7" x14ac:dyDescent="0.2">
      <c r="D398" s="166"/>
      <c r="G398" s="3"/>
    </row>
    <row r="399" spans="4:7" x14ac:dyDescent="0.2">
      <c r="D399" s="166"/>
      <c r="G399" s="3"/>
    </row>
    <row r="400" spans="4:7" x14ac:dyDescent="0.2">
      <c r="D400" s="166"/>
      <c r="G400" s="3"/>
    </row>
    <row r="401" spans="4:7" x14ac:dyDescent="0.2">
      <c r="D401" s="166"/>
      <c r="G401" s="3"/>
    </row>
    <row r="402" spans="4:7" x14ac:dyDescent="0.2">
      <c r="D402" s="166"/>
      <c r="G402" s="3"/>
    </row>
    <row r="403" spans="4:7" x14ac:dyDescent="0.2">
      <c r="D403" s="166"/>
      <c r="G403" s="3"/>
    </row>
    <row r="404" spans="4:7" x14ac:dyDescent="0.2">
      <c r="D404" s="166"/>
      <c r="G404" s="3"/>
    </row>
    <row r="405" spans="4:7" x14ac:dyDescent="0.2">
      <c r="D405" s="166"/>
      <c r="G405" s="3"/>
    </row>
    <row r="406" spans="4:7" x14ac:dyDescent="0.2">
      <c r="D406" s="166"/>
      <c r="G406" s="3"/>
    </row>
    <row r="407" spans="4:7" x14ac:dyDescent="0.2">
      <c r="D407" s="166"/>
      <c r="G407" s="3"/>
    </row>
    <row r="408" spans="4:7" x14ac:dyDescent="0.2">
      <c r="D408" s="166"/>
      <c r="G408" s="3"/>
    </row>
    <row r="409" spans="4:7" x14ac:dyDescent="0.2">
      <c r="D409" s="166"/>
      <c r="G409" s="3"/>
    </row>
    <row r="410" spans="4:7" x14ac:dyDescent="0.2">
      <c r="D410" s="166"/>
      <c r="G410" s="3"/>
    </row>
    <row r="411" spans="4:7" x14ac:dyDescent="0.2">
      <c r="D411" s="166"/>
      <c r="G411" s="3"/>
    </row>
    <row r="412" spans="4:7" x14ac:dyDescent="0.2">
      <c r="D412" s="166"/>
      <c r="G412" s="3"/>
    </row>
    <row r="413" spans="4:7" x14ac:dyDescent="0.2">
      <c r="D413" s="166"/>
      <c r="G413" s="3"/>
    </row>
    <row r="414" spans="4:7" x14ac:dyDescent="0.2">
      <c r="D414" s="166"/>
      <c r="G414" s="3"/>
    </row>
    <row r="415" spans="4:7" x14ac:dyDescent="0.2">
      <c r="D415" s="166"/>
      <c r="G415" s="3"/>
    </row>
    <row r="416" spans="4:7" x14ac:dyDescent="0.2">
      <c r="D416" s="166"/>
      <c r="G416" s="3"/>
    </row>
    <row r="417" spans="4:7" x14ac:dyDescent="0.2">
      <c r="D417" s="166"/>
      <c r="G417" s="3"/>
    </row>
    <row r="418" spans="4:7" x14ac:dyDescent="0.2">
      <c r="D418" s="166"/>
      <c r="G418" s="3"/>
    </row>
    <row r="419" spans="4:7" x14ac:dyDescent="0.2">
      <c r="D419" s="166"/>
      <c r="G419" s="3"/>
    </row>
    <row r="420" spans="4:7" x14ac:dyDescent="0.2">
      <c r="D420" s="166"/>
      <c r="G420" s="3"/>
    </row>
    <row r="421" spans="4:7" x14ac:dyDescent="0.2">
      <c r="D421" s="166"/>
      <c r="G421" s="3"/>
    </row>
    <row r="422" spans="4:7" x14ac:dyDescent="0.2">
      <c r="D422" s="166"/>
      <c r="G422" s="3"/>
    </row>
    <row r="423" spans="4:7" x14ac:dyDescent="0.2">
      <c r="D423" s="166"/>
      <c r="G423" s="3"/>
    </row>
    <row r="424" spans="4:7" x14ac:dyDescent="0.2">
      <c r="D424" s="166"/>
      <c r="G424" s="3"/>
    </row>
    <row r="425" spans="4:7" x14ac:dyDescent="0.2">
      <c r="D425" s="166"/>
      <c r="G425" s="3"/>
    </row>
    <row r="426" spans="4:7" x14ac:dyDescent="0.2">
      <c r="D426" s="166"/>
      <c r="G426" s="3"/>
    </row>
    <row r="427" spans="4:7" x14ac:dyDescent="0.2">
      <c r="D427" s="166"/>
      <c r="G427" s="3"/>
    </row>
    <row r="428" spans="4:7" x14ac:dyDescent="0.2">
      <c r="D428" s="166"/>
      <c r="G428" s="3"/>
    </row>
    <row r="429" spans="4:7" x14ac:dyDescent="0.2">
      <c r="D429" s="166"/>
      <c r="G429" s="3"/>
    </row>
    <row r="430" spans="4:7" x14ac:dyDescent="0.2">
      <c r="D430" s="166"/>
      <c r="G430" s="3"/>
    </row>
    <row r="431" spans="4:7" x14ac:dyDescent="0.2">
      <c r="D431" s="166"/>
      <c r="G431" s="3"/>
    </row>
    <row r="432" spans="4:7" x14ac:dyDescent="0.2">
      <c r="D432" s="166"/>
      <c r="G432" s="3"/>
    </row>
    <row r="433" spans="4:7" x14ac:dyDescent="0.2">
      <c r="D433" s="166"/>
      <c r="G433" s="3"/>
    </row>
    <row r="434" spans="4:7" x14ac:dyDescent="0.2">
      <c r="D434" s="166"/>
      <c r="G434" s="3"/>
    </row>
    <row r="435" spans="4:7" x14ac:dyDescent="0.2">
      <c r="D435" s="166"/>
      <c r="G435" s="3"/>
    </row>
    <row r="436" spans="4:7" x14ac:dyDescent="0.2">
      <c r="D436" s="166"/>
      <c r="G436" s="3"/>
    </row>
    <row r="437" spans="4:7" x14ac:dyDescent="0.2">
      <c r="D437" s="166"/>
      <c r="G437" s="3"/>
    </row>
    <row r="438" spans="4:7" x14ac:dyDescent="0.2">
      <c r="D438" s="166"/>
      <c r="G438" s="3"/>
    </row>
    <row r="439" spans="4:7" x14ac:dyDescent="0.2">
      <c r="D439" s="166"/>
      <c r="G439" s="3"/>
    </row>
    <row r="440" spans="4:7" x14ac:dyDescent="0.2">
      <c r="D440" s="166"/>
      <c r="G440" s="3"/>
    </row>
    <row r="441" spans="4:7" x14ac:dyDescent="0.2">
      <c r="D441" s="166"/>
      <c r="G441" s="3"/>
    </row>
    <row r="442" spans="4:7" x14ac:dyDescent="0.2">
      <c r="D442" s="166"/>
      <c r="G442" s="3"/>
    </row>
    <row r="443" spans="4:7" x14ac:dyDescent="0.2">
      <c r="D443" s="166"/>
      <c r="G443" s="3"/>
    </row>
    <row r="444" spans="4:7" x14ac:dyDescent="0.2">
      <c r="D444" s="166"/>
      <c r="G444" s="3"/>
    </row>
    <row r="445" spans="4:7" x14ac:dyDescent="0.2">
      <c r="D445" s="166"/>
      <c r="G445" s="3"/>
    </row>
    <row r="446" spans="4:7" x14ac:dyDescent="0.2">
      <c r="D446" s="166"/>
      <c r="G446" s="3"/>
    </row>
    <row r="447" spans="4:7" x14ac:dyDescent="0.2">
      <c r="D447" s="166"/>
      <c r="G447" s="3"/>
    </row>
    <row r="448" spans="4:7" x14ac:dyDescent="0.2">
      <c r="D448" s="166"/>
      <c r="G448" s="3"/>
    </row>
    <row r="449" spans="4:7" x14ac:dyDescent="0.2">
      <c r="D449" s="166"/>
      <c r="G449" s="3"/>
    </row>
    <row r="450" spans="4:7" x14ac:dyDescent="0.2">
      <c r="D450" s="166"/>
      <c r="G450" s="3"/>
    </row>
    <row r="451" spans="4:7" x14ac:dyDescent="0.2">
      <c r="D451" s="166"/>
      <c r="G451" s="3"/>
    </row>
    <row r="452" spans="4:7" x14ac:dyDescent="0.2">
      <c r="D452" s="166"/>
      <c r="G452" s="3"/>
    </row>
    <row r="453" spans="4:7" x14ac:dyDescent="0.2">
      <c r="D453" s="166"/>
      <c r="G453" s="3"/>
    </row>
    <row r="454" spans="4:7" x14ac:dyDescent="0.2">
      <c r="D454" s="166"/>
      <c r="G454" s="3"/>
    </row>
    <row r="455" spans="4:7" x14ac:dyDescent="0.2">
      <c r="D455" s="166"/>
      <c r="G455" s="3"/>
    </row>
    <row r="456" spans="4:7" x14ac:dyDescent="0.2">
      <c r="D456" s="166"/>
      <c r="G456" s="3"/>
    </row>
    <row r="457" spans="4:7" x14ac:dyDescent="0.2">
      <c r="D457" s="166"/>
      <c r="G457" s="3"/>
    </row>
    <row r="458" spans="4:7" x14ac:dyDescent="0.2">
      <c r="D458" s="166"/>
      <c r="G458" s="3"/>
    </row>
    <row r="459" spans="4:7" x14ac:dyDescent="0.2">
      <c r="D459" s="166"/>
      <c r="G459" s="3"/>
    </row>
    <row r="460" spans="4:7" x14ac:dyDescent="0.2">
      <c r="D460" s="166"/>
      <c r="G460" s="3"/>
    </row>
    <row r="461" spans="4:7" x14ac:dyDescent="0.2">
      <c r="D461" s="166"/>
      <c r="G461" s="3"/>
    </row>
    <row r="462" spans="4:7" x14ac:dyDescent="0.2">
      <c r="D462" s="166"/>
      <c r="G462" s="3"/>
    </row>
    <row r="463" spans="4:7" x14ac:dyDescent="0.2">
      <c r="D463" s="166"/>
      <c r="G463" s="3"/>
    </row>
    <row r="464" spans="4:7" x14ac:dyDescent="0.2">
      <c r="D464" s="166"/>
      <c r="G464" s="3"/>
    </row>
    <row r="465" spans="4:7" x14ac:dyDescent="0.2">
      <c r="D465" s="166"/>
      <c r="G465" s="3"/>
    </row>
    <row r="466" spans="4:7" x14ac:dyDescent="0.2">
      <c r="D466" s="166"/>
      <c r="G466" s="3"/>
    </row>
    <row r="467" spans="4:7" x14ac:dyDescent="0.2">
      <c r="D467" s="166"/>
      <c r="G467" s="3"/>
    </row>
    <row r="468" spans="4:7" x14ac:dyDescent="0.2">
      <c r="D468" s="166"/>
      <c r="G468" s="3"/>
    </row>
    <row r="469" spans="4:7" x14ac:dyDescent="0.2">
      <c r="D469" s="166"/>
      <c r="G469" s="3"/>
    </row>
    <row r="470" spans="4:7" x14ac:dyDescent="0.2">
      <c r="D470" s="166"/>
      <c r="G470" s="3"/>
    </row>
    <row r="471" spans="4:7" x14ac:dyDescent="0.2">
      <c r="D471" s="166"/>
      <c r="G471" s="3"/>
    </row>
    <row r="472" spans="4:7" x14ac:dyDescent="0.2">
      <c r="D472" s="166"/>
      <c r="G472" s="3"/>
    </row>
    <row r="473" spans="4:7" x14ac:dyDescent="0.2">
      <c r="D473" s="166"/>
      <c r="G473" s="3"/>
    </row>
    <row r="474" spans="4:7" x14ac:dyDescent="0.2">
      <c r="D474" s="166"/>
      <c r="G474" s="3"/>
    </row>
    <row r="475" spans="4:7" x14ac:dyDescent="0.2">
      <c r="D475" s="166"/>
      <c r="G475" s="3"/>
    </row>
    <row r="476" spans="4:7" x14ac:dyDescent="0.2">
      <c r="D476" s="166"/>
      <c r="G476" s="3"/>
    </row>
    <row r="477" spans="4:7" x14ac:dyDescent="0.2">
      <c r="D477" s="166"/>
      <c r="G477" s="3"/>
    </row>
    <row r="478" spans="4:7" x14ac:dyDescent="0.2">
      <c r="D478" s="166"/>
      <c r="G478" s="3"/>
    </row>
    <row r="479" spans="4:7" x14ac:dyDescent="0.2">
      <c r="D479" s="166"/>
      <c r="G479" s="3"/>
    </row>
    <row r="480" spans="4:7" x14ac:dyDescent="0.2">
      <c r="D480" s="166"/>
      <c r="G480" s="3"/>
    </row>
    <row r="481" spans="4:7" x14ac:dyDescent="0.2">
      <c r="D481" s="166"/>
      <c r="G481" s="3"/>
    </row>
    <row r="482" spans="4:7" x14ac:dyDescent="0.2">
      <c r="D482" s="166"/>
      <c r="G482" s="3"/>
    </row>
    <row r="483" spans="4:7" x14ac:dyDescent="0.2">
      <c r="D483" s="166"/>
      <c r="G483" s="3"/>
    </row>
    <row r="484" spans="4:7" x14ac:dyDescent="0.2">
      <c r="D484" s="166"/>
      <c r="G484" s="3"/>
    </row>
    <row r="485" spans="4:7" x14ac:dyDescent="0.2">
      <c r="D485" s="166"/>
      <c r="G485" s="3"/>
    </row>
    <row r="486" spans="4:7" x14ac:dyDescent="0.2">
      <c r="D486" s="166"/>
      <c r="G486" s="3"/>
    </row>
    <row r="487" spans="4:7" x14ac:dyDescent="0.2">
      <c r="D487" s="166"/>
      <c r="G487" s="3"/>
    </row>
    <row r="488" spans="4:7" x14ac:dyDescent="0.2">
      <c r="D488" s="166"/>
      <c r="G488" s="3"/>
    </row>
    <row r="489" spans="4:7" x14ac:dyDescent="0.2">
      <c r="D489" s="166"/>
      <c r="G489" s="3"/>
    </row>
    <row r="490" spans="4:7" x14ac:dyDescent="0.2">
      <c r="D490" s="166"/>
      <c r="G490" s="3"/>
    </row>
    <row r="491" spans="4:7" x14ac:dyDescent="0.2">
      <c r="D491" s="166"/>
      <c r="G491" s="3"/>
    </row>
    <row r="492" spans="4:7" x14ac:dyDescent="0.2">
      <c r="D492" s="166"/>
      <c r="G492" s="3"/>
    </row>
    <row r="493" spans="4:7" x14ac:dyDescent="0.2">
      <c r="D493" s="166"/>
      <c r="G493" s="3"/>
    </row>
    <row r="494" spans="4:7" x14ac:dyDescent="0.2">
      <c r="D494" s="166"/>
      <c r="G494" s="3"/>
    </row>
    <row r="495" spans="4:7" x14ac:dyDescent="0.2">
      <c r="D495" s="166"/>
      <c r="G495" s="3"/>
    </row>
    <row r="496" spans="4:7" x14ac:dyDescent="0.2">
      <c r="D496" s="166"/>
      <c r="G496" s="3"/>
    </row>
    <row r="497" spans="4:7" x14ac:dyDescent="0.2">
      <c r="D497" s="166"/>
      <c r="G497" s="3"/>
    </row>
    <row r="498" spans="4:7" x14ac:dyDescent="0.2">
      <c r="D498" s="166"/>
      <c r="G498" s="3"/>
    </row>
    <row r="499" spans="4:7" x14ac:dyDescent="0.2">
      <c r="D499" s="166"/>
      <c r="G499" s="3"/>
    </row>
    <row r="500" spans="4:7" x14ac:dyDescent="0.2">
      <c r="D500" s="166"/>
      <c r="G500" s="3"/>
    </row>
    <row r="501" spans="4:7" x14ac:dyDescent="0.2">
      <c r="D501" s="166"/>
      <c r="G501" s="3"/>
    </row>
    <row r="502" spans="4:7" x14ac:dyDescent="0.2">
      <c r="D502" s="166"/>
      <c r="G502" s="3"/>
    </row>
    <row r="503" spans="4:7" x14ac:dyDescent="0.2">
      <c r="D503" s="166"/>
      <c r="G503" s="3"/>
    </row>
    <row r="504" spans="4:7" x14ac:dyDescent="0.2">
      <c r="D504" s="166"/>
      <c r="G504" s="3"/>
    </row>
    <row r="505" spans="4:7" x14ac:dyDescent="0.2">
      <c r="D505" s="166"/>
      <c r="G505" s="3"/>
    </row>
    <row r="506" spans="4:7" x14ac:dyDescent="0.2">
      <c r="D506" s="166"/>
      <c r="G506" s="3"/>
    </row>
    <row r="507" spans="4:7" x14ac:dyDescent="0.2">
      <c r="D507" s="166"/>
      <c r="G507" s="3"/>
    </row>
    <row r="508" spans="4:7" x14ac:dyDescent="0.2">
      <c r="D508" s="166"/>
      <c r="G508" s="3"/>
    </row>
    <row r="509" spans="4:7" x14ac:dyDescent="0.2">
      <c r="D509" s="166"/>
      <c r="G509" s="3"/>
    </row>
    <row r="510" spans="4:7" x14ac:dyDescent="0.2">
      <c r="D510" s="166"/>
      <c r="G510" s="3"/>
    </row>
    <row r="511" spans="4:7" x14ac:dyDescent="0.2">
      <c r="D511" s="166"/>
      <c r="G511" s="3"/>
    </row>
    <row r="512" spans="4:7" x14ac:dyDescent="0.2">
      <c r="D512" s="166"/>
      <c r="G512" s="3"/>
    </row>
    <row r="513" spans="4:7" x14ac:dyDescent="0.2">
      <c r="D513" s="166"/>
      <c r="G513" s="3"/>
    </row>
    <row r="514" spans="4:7" x14ac:dyDescent="0.2">
      <c r="D514" s="166"/>
      <c r="G514" s="3"/>
    </row>
    <row r="515" spans="4:7" x14ac:dyDescent="0.2">
      <c r="D515" s="166"/>
      <c r="G515" s="3"/>
    </row>
    <row r="516" spans="4:7" x14ac:dyDescent="0.2">
      <c r="D516" s="166"/>
      <c r="G516" s="3"/>
    </row>
    <row r="517" spans="4:7" x14ac:dyDescent="0.2">
      <c r="D517" s="166"/>
      <c r="G517" s="3"/>
    </row>
    <row r="518" spans="4:7" x14ac:dyDescent="0.2">
      <c r="D518" s="166"/>
      <c r="G518" s="3"/>
    </row>
    <row r="519" spans="4:7" x14ac:dyDescent="0.2">
      <c r="D519" s="166"/>
      <c r="G519" s="3"/>
    </row>
    <row r="520" spans="4:7" x14ac:dyDescent="0.2">
      <c r="D520" s="166"/>
      <c r="G520" s="3"/>
    </row>
    <row r="521" spans="4:7" x14ac:dyDescent="0.2">
      <c r="D521" s="166"/>
      <c r="G521" s="3"/>
    </row>
    <row r="522" spans="4:7" x14ac:dyDescent="0.2">
      <c r="D522" s="166"/>
      <c r="G522" s="3"/>
    </row>
    <row r="523" spans="4:7" x14ac:dyDescent="0.2">
      <c r="D523" s="166"/>
      <c r="G523" s="3"/>
    </row>
    <row r="524" spans="4:7" x14ac:dyDescent="0.2">
      <c r="D524" s="166"/>
      <c r="G524" s="3"/>
    </row>
    <row r="525" spans="4:7" x14ac:dyDescent="0.2">
      <c r="D525" s="166"/>
      <c r="G525" s="3"/>
    </row>
    <row r="526" spans="4:7" x14ac:dyDescent="0.2">
      <c r="D526" s="166"/>
      <c r="G526" s="3"/>
    </row>
    <row r="527" spans="4:7" x14ac:dyDescent="0.2">
      <c r="D527" s="166"/>
      <c r="G527" s="3"/>
    </row>
    <row r="528" spans="4:7" x14ac:dyDescent="0.2">
      <c r="D528" s="166"/>
      <c r="G528" s="3"/>
    </row>
    <row r="529" spans="4:7" x14ac:dyDescent="0.2">
      <c r="D529" s="166"/>
      <c r="G529" s="3"/>
    </row>
    <row r="530" spans="4:7" x14ac:dyDescent="0.2">
      <c r="D530" s="166"/>
      <c r="G530" s="3"/>
    </row>
    <row r="531" spans="4:7" x14ac:dyDescent="0.2">
      <c r="D531" s="166"/>
      <c r="G531" s="3"/>
    </row>
    <row r="532" spans="4:7" x14ac:dyDescent="0.2">
      <c r="D532" s="166"/>
      <c r="G532" s="3"/>
    </row>
    <row r="533" spans="4:7" x14ac:dyDescent="0.2">
      <c r="D533" s="166"/>
      <c r="G533" s="3"/>
    </row>
    <row r="534" spans="4:7" x14ac:dyDescent="0.2">
      <c r="D534" s="166"/>
      <c r="G534" s="3"/>
    </row>
    <row r="535" spans="4:7" x14ac:dyDescent="0.2">
      <c r="D535" s="166"/>
      <c r="G535" s="3"/>
    </row>
    <row r="536" spans="4:7" x14ac:dyDescent="0.2">
      <c r="D536" s="166"/>
      <c r="G536" s="3"/>
    </row>
    <row r="537" spans="4:7" x14ac:dyDescent="0.2">
      <c r="D537" s="166"/>
      <c r="G537" s="3"/>
    </row>
    <row r="538" spans="4:7" x14ac:dyDescent="0.2">
      <c r="D538" s="166"/>
      <c r="G538" s="3"/>
    </row>
    <row r="539" spans="4:7" x14ac:dyDescent="0.2">
      <c r="D539" s="166"/>
      <c r="G539" s="3"/>
    </row>
    <row r="540" spans="4:7" x14ac:dyDescent="0.2">
      <c r="D540" s="166"/>
      <c r="G540" s="3"/>
    </row>
    <row r="541" spans="4:7" x14ac:dyDescent="0.2">
      <c r="D541" s="166"/>
      <c r="G541" s="3"/>
    </row>
    <row r="542" spans="4:7" x14ac:dyDescent="0.2">
      <c r="D542" s="166"/>
      <c r="G542" s="3"/>
    </row>
    <row r="543" spans="4:7" x14ac:dyDescent="0.2">
      <c r="D543" s="166"/>
      <c r="G543" s="3"/>
    </row>
    <row r="544" spans="4:7" x14ac:dyDescent="0.2">
      <c r="D544" s="166"/>
      <c r="G544" s="3"/>
    </row>
    <row r="545" spans="4:7" x14ac:dyDescent="0.2">
      <c r="D545" s="166"/>
      <c r="G545" s="3"/>
    </row>
    <row r="546" spans="4:7" x14ac:dyDescent="0.2">
      <c r="D546" s="166"/>
      <c r="G546" s="3"/>
    </row>
    <row r="547" spans="4:7" x14ac:dyDescent="0.2">
      <c r="D547" s="166"/>
      <c r="G547" s="3"/>
    </row>
    <row r="548" spans="4:7" ht="13.5" thickBot="1" x14ac:dyDescent="0.25">
      <c r="D548" s="167"/>
      <c r="E548" s="5"/>
      <c r="F548" s="10"/>
      <c r="G548" s="4"/>
    </row>
  </sheetData>
  <sheetProtection algorithmName="SHA-512" hashValue="cqdHFeyJ7UFt//YW1Y03S391Fe0H7ZBkpL87ujr+7BlBojIzzNjOqaOx/g1RPxnPC2h4sH0wUMh4lMbQCz0v4g==" saltValue="b+N9tRyYoLHm6V2SnnP9Dg==" spinCount="100000" sheet="1" selectLockedCells="1"/>
  <mergeCells count="1">
    <mergeCell ref="A1:B1"/>
  </mergeCells>
  <phoneticPr fontId="4" type="noConversion"/>
  <pageMargins left="0.25" right="0.25" top="0.75" bottom="0.75" header="0.3" footer="0.3"/>
  <pageSetup paperSize="9" scale="10" orientation="landscape" horizontalDpi="0" verticalDpi="0"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3C95C-0F96-47E9-9434-9C397075CB94}">
  <dimension ref="A1:J51"/>
  <sheetViews>
    <sheetView workbookViewId="0">
      <selection activeCell="F2" sqref="F2"/>
    </sheetView>
  </sheetViews>
  <sheetFormatPr baseColWidth="10" defaultRowHeight="12.75" x14ac:dyDescent="0.2"/>
  <cols>
    <col min="1" max="1" width="14.75" bestFit="1" customWidth="1"/>
    <col min="3" max="3" width="12.125" bestFit="1" customWidth="1"/>
    <col min="7" max="10" width="11" customWidth="1"/>
  </cols>
  <sheetData>
    <row r="1" spans="1:10" x14ac:dyDescent="0.2">
      <c r="A1" t="s">
        <v>52</v>
      </c>
      <c r="B1" t="s">
        <v>46</v>
      </c>
      <c r="C1" t="s">
        <v>47</v>
      </c>
      <c r="D1" t="s">
        <v>49</v>
      </c>
      <c r="E1" t="s">
        <v>50</v>
      </c>
      <c r="F1" t="s">
        <v>51</v>
      </c>
      <c r="G1" s="50" t="s">
        <v>48</v>
      </c>
      <c r="H1" s="49">
        <f ca="1">TODAY()</f>
        <v>45526</v>
      </c>
    </row>
    <row r="2" spans="1:10" x14ac:dyDescent="0.2">
      <c r="A2" t="str">
        <f>IF(Eingabe!J2="","",Eingabe!J2)</f>
        <v/>
      </c>
      <c r="B2" t="str">
        <f>IF(Eingabe!L2="","",Eingabe!L2)</f>
        <v/>
      </c>
      <c r="C2" s="49" t="str">
        <f>IF(Eingabe!M2="","",Eingabe!M2)</f>
        <v/>
      </c>
      <c r="D2" t="str">
        <f>IF(Eingabe!N2="","",Eingabe!N2)</f>
        <v/>
      </c>
      <c r="E2" t="str">
        <f>IF(Eingabe!O2="","",Eingabe!O2)</f>
        <v/>
      </c>
      <c r="F2" s="48">
        <f>IF(E2="",1,IF(E2=0,1,1/E2))</f>
        <v>1</v>
      </c>
      <c r="G2" t="str">
        <f>IF(A2="","",IF(C2&gt;$H$1,"",DATEDIF(C2,$H$1,"m")))</f>
        <v/>
      </c>
      <c r="H2" s="51" t="str">
        <f>IF(G2="","",IF(G2&lt;D2,"",IF(I2&gt;B2,B2,I2)))</f>
        <v/>
      </c>
      <c r="I2" s="51" t="str">
        <f>IF(G2="","",(B2*F2)*G2)</f>
        <v/>
      </c>
      <c r="J2" t="str">
        <f>IF(B2="","",B2*F2)</f>
        <v/>
      </c>
    </row>
    <row r="3" spans="1:10" x14ac:dyDescent="0.2">
      <c r="A3" t="str">
        <f>IF(Eingabe!J3="","",Eingabe!J3)</f>
        <v/>
      </c>
      <c r="B3" t="str">
        <f>IF(Eingabe!L3="","",Eingabe!L3)</f>
        <v/>
      </c>
      <c r="C3" s="49" t="str">
        <f>IF(Eingabe!M3="","",Eingabe!M3)</f>
        <v/>
      </c>
      <c r="D3" t="str">
        <f>IF(Eingabe!N3="","",Eingabe!N3)</f>
        <v/>
      </c>
      <c r="E3" t="str">
        <f>IF(Eingabe!O3="","",Eingabe!O3)</f>
        <v/>
      </c>
      <c r="F3" s="48">
        <f t="shared" ref="F3:F50" si="0">IF(E3="",1,IF(E3=0,1,1/E3))</f>
        <v>1</v>
      </c>
      <c r="G3" t="str">
        <f t="shared" ref="G3:G50" si="1">IF(A3="","",IF(C3&gt;$H$1,"",DATEDIF(C3,$H$1,"m")))</f>
        <v/>
      </c>
      <c r="H3" s="51" t="str">
        <f t="shared" ref="H3:H50" si="2">IF(G3="","",IF(G3&lt;D3,"",IF(I3&gt;B3,B3,I3)))</f>
        <v/>
      </c>
      <c r="I3" s="51" t="str">
        <f t="shared" ref="I3:I50" si="3">IF(G3="","",(B3*F3)*G3)</f>
        <v/>
      </c>
      <c r="J3" t="str">
        <f t="shared" ref="J3:J50" si="4">IF(B3="","",B3*F3)</f>
        <v/>
      </c>
    </row>
    <row r="4" spans="1:10" x14ac:dyDescent="0.2">
      <c r="A4" t="str">
        <f>IF(Eingabe!J4="","",Eingabe!J4)</f>
        <v/>
      </c>
      <c r="B4" t="str">
        <f>IF(Eingabe!L4="","",Eingabe!L4)</f>
        <v/>
      </c>
      <c r="C4" s="49" t="str">
        <f>IF(Eingabe!M4="","",Eingabe!M4)</f>
        <v/>
      </c>
      <c r="D4" t="str">
        <f>IF(Eingabe!N4="","",Eingabe!N4)</f>
        <v/>
      </c>
      <c r="E4" t="str">
        <f>IF(Eingabe!O4="","",Eingabe!O4)</f>
        <v/>
      </c>
      <c r="F4" s="48">
        <f t="shared" si="0"/>
        <v>1</v>
      </c>
      <c r="G4" t="str">
        <f t="shared" si="1"/>
        <v/>
      </c>
      <c r="H4" s="51" t="str">
        <f t="shared" si="2"/>
        <v/>
      </c>
      <c r="I4" s="51" t="str">
        <f t="shared" si="3"/>
        <v/>
      </c>
      <c r="J4" t="str">
        <f t="shared" si="4"/>
        <v/>
      </c>
    </row>
    <row r="5" spans="1:10" x14ac:dyDescent="0.2">
      <c r="A5" t="str">
        <f>IF(Eingabe!J5="","",Eingabe!J5)</f>
        <v/>
      </c>
      <c r="B5" t="str">
        <f>IF(Eingabe!L5="","",Eingabe!L5)</f>
        <v/>
      </c>
      <c r="C5" s="49" t="str">
        <f>IF(Eingabe!M5="","",Eingabe!M5)</f>
        <v/>
      </c>
      <c r="D5" t="str">
        <f>IF(Eingabe!N5="","",Eingabe!N5)</f>
        <v/>
      </c>
      <c r="E5" t="str">
        <f>IF(Eingabe!O5="","",Eingabe!O5)</f>
        <v/>
      </c>
      <c r="F5" s="48">
        <f t="shared" si="0"/>
        <v>1</v>
      </c>
      <c r="G5" t="str">
        <f t="shared" si="1"/>
        <v/>
      </c>
      <c r="H5" s="51" t="str">
        <f t="shared" si="2"/>
        <v/>
      </c>
      <c r="I5" s="51" t="str">
        <f t="shared" si="3"/>
        <v/>
      </c>
      <c r="J5" t="str">
        <f t="shared" si="4"/>
        <v/>
      </c>
    </row>
    <row r="6" spans="1:10" x14ac:dyDescent="0.2">
      <c r="A6" t="str">
        <f>IF(Eingabe!J6="","",Eingabe!J6)</f>
        <v/>
      </c>
      <c r="B6" t="str">
        <f>IF(Eingabe!L6="","",Eingabe!L6)</f>
        <v/>
      </c>
      <c r="C6" s="49" t="str">
        <f>IF(Eingabe!M6="","",Eingabe!M6)</f>
        <v/>
      </c>
      <c r="D6" t="str">
        <f>IF(Eingabe!N6="","",Eingabe!N6)</f>
        <v/>
      </c>
      <c r="E6" t="str">
        <f>IF(Eingabe!O6="","",Eingabe!O6)</f>
        <v/>
      </c>
      <c r="F6" s="48">
        <f t="shared" si="0"/>
        <v>1</v>
      </c>
      <c r="G6" t="str">
        <f t="shared" si="1"/>
        <v/>
      </c>
      <c r="H6" s="51" t="str">
        <f t="shared" si="2"/>
        <v/>
      </c>
      <c r="I6" s="51" t="str">
        <f t="shared" si="3"/>
        <v/>
      </c>
      <c r="J6" t="str">
        <f t="shared" si="4"/>
        <v/>
      </c>
    </row>
    <row r="7" spans="1:10" x14ac:dyDescent="0.2">
      <c r="A7" t="str">
        <f>IF(Eingabe!J7="","",Eingabe!J7)</f>
        <v/>
      </c>
      <c r="B7" t="str">
        <f>IF(Eingabe!L7="","",Eingabe!L7)</f>
        <v/>
      </c>
      <c r="C7" s="49" t="str">
        <f>IF(Eingabe!M7="","",Eingabe!M7)</f>
        <v/>
      </c>
      <c r="D7" t="str">
        <f>IF(Eingabe!N7="","",Eingabe!N7)</f>
        <v/>
      </c>
      <c r="E7" t="str">
        <f>IF(Eingabe!O7="","",Eingabe!O7)</f>
        <v/>
      </c>
      <c r="F7" s="48">
        <f t="shared" si="0"/>
        <v>1</v>
      </c>
      <c r="G7" t="str">
        <f t="shared" si="1"/>
        <v/>
      </c>
      <c r="H7" s="51" t="str">
        <f t="shared" si="2"/>
        <v/>
      </c>
      <c r="I7" s="51" t="str">
        <f t="shared" si="3"/>
        <v/>
      </c>
      <c r="J7" t="str">
        <f t="shared" si="4"/>
        <v/>
      </c>
    </row>
    <row r="8" spans="1:10" x14ac:dyDescent="0.2">
      <c r="A8" t="str">
        <f>IF(Eingabe!J8="","",Eingabe!J8)</f>
        <v/>
      </c>
      <c r="B8" t="str">
        <f>IF(Eingabe!L8="","",Eingabe!L8)</f>
        <v/>
      </c>
      <c r="C8" s="49" t="str">
        <f>IF(Eingabe!M8="","",Eingabe!M8)</f>
        <v/>
      </c>
      <c r="D8" t="str">
        <f>IF(Eingabe!N8="","",Eingabe!N8)</f>
        <v/>
      </c>
      <c r="E8" t="str">
        <f>IF(Eingabe!O8="","",Eingabe!O8)</f>
        <v/>
      </c>
      <c r="F8" s="48">
        <f t="shared" si="0"/>
        <v>1</v>
      </c>
      <c r="G8" t="str">
        <f t="shared" si="1"/>
        <v/>
      </c>
      <c r="H8" s="51" t="str">
        <f t="shared" si="2"/>
        <v/>
      </c>
      <c r="I8" s="51" t="str">
        <f t="shared" si="3"/>
        <v/>
      </c>
      <c r="J8" t="str">
        <f t="shared" si="4"/>
        <v/>
      </c>
    </row>
    <row r="9" spans="1:10" x14ac:dyDescent="0.2">
      <c r="A9" t="str">
        <f>IF(Eingabe!J9="","",Eingabe!J9)</f>
        <v/>
      </c>
      <c r="B9" t="str">
        <f>IF(Eingabe!L9="","",Eingabe!L9)</f>
        <v/>
      </c>
      <c r="C9" s="49" t="str">
        <f>IF(Eingabe!M9="","",Eingabe!M9)</f>
        <v/>
      </c>
      <c r="D9" t="str">
        <f>IF(Eingabe!N9="","",Eingabe!N9)</f>
        <v/>
      </c>
      <c r="E9" t="str">
        <f>IF(Eingabe!O9="","",Eingabe!O9)</f>
        <v/>
      </c>
      <c r="F9" s="48">
        <f t="shared" si="0"/>
        <v>1</v>
      </c>
      <c r="G9" t="str">
        <f t="shared" si="1"/>
        <v/>
      </c>
      <c r="H9" s="51" t="str">
        <f t="shared" si="2"/>
        <v/>
      </c>
      <c r="I9" s="51" t="str">
        <f t="shared" si="3"/>
        <v/>
      </c>
      <c r="J9" t="str">
        <f t="shared" si="4"/>
        <v/>
      </c>
    </row>
    <row r="10" spans="1:10" x14ac:dyDescent="0.2">
      <c r="A10" t="str">
        <f>IF(Eingabe!J10="","",Eingabe!J10)</f>
        <v/>
      </c>
      <c r="B10" t="str">
        <f>IF(Eingabe!L10="","",Eingabe!L10)</f>
        <v/>
      </c>
      <c r="C10" s="49" t="str">
        <f>IF(Eingabe!M10="","",Eingabe!M10)</f>
        <v/>
      </c>
      <c r="D10" t="str">
        <f>IF(Eingabe!N10="","",Eingabe!N10)</f>
        <v/>
      </c>
      <c r="E10" t="str">
        <f>IF(Eingabe!O10="","",Eingabe!O10)</f>
        <v/>
      </c>
      <c r="F10" s="48">
        <f t="shared" si="0"/>
        <v>1</v>
      </c>
      <c r="G10" t="str">
        <f t="shared" si="1"/>
        <v/>
      </c>
      <c r="H10" s="51" t="str">
        <f t="shared" si="2"/>
        <v/>
      </c>
      <c r="I10" s="51" t="str">
        <f t="shared" si="3"/>
        <v/>
      </c>
      <c r="J10" t="str">
        <f t="shared" si="4"/>
        <v/>
      </c>
    </row>
    <row r="11" spans="1:10" x14ac:dyDescent="0.2">
      <c r="A11" t="str">
        <f>IF(Eingabe!J11="","",Eingabe!J11)</f>
        <v/>
      </c>
      <c r="B11" t="str">
        <f>IF(Eingabe!L11="","",Eingabe!L11)</f>
        <v/>
      </c>
      <c r="C11" s="49" t="str">
        <f>IF(Eingabe!M11="","",Eingabe!M11)</f>
        <v/>
      </c>
      <c r="D11" t="str">
        <f>IF(Eingabe!N11="","",Eingabe!N11)</f>
        <v/>
      </c>
      <c r="E11" t="str">
        <f>IF(Eingabe!O11="","",Eingabe!O11)</f>
        <v/>
      </c>
      <c r="F11" s="48">
        <f t="shared" si="0"/>
        <v>1</v>
      </c>
      <c r="G11" t="str">
        <f t="shared" si="1"/>
        <v/>
      </c>
      <c r="H11" s="51" t="str">
        <f t="shared" si="2"/>
        <v/>
      </c>
      <c r="I11" s="51" t="str">
        <f t="shared" si="3"/>
        <v/>
      </c>
      <c r="J11" t="str">
        <f t="shared" si="4"/>
        <v/>
      </c>
    </row>
    <row r="12" spans="1:10" x14ac:dyDescent="0.2">
      <c r="A12" t="str">
        <f>IF(Eingabe!J12="","",Eingabe!J12)</f>
        <v/>
      </c>
      <c r="B12" t="str">
        <f>IF(Eingabe!L12="","",Eingabe!L12)</f>
        <v/>
      </c>
      <c r="C12" s="49" t="str">
        <f>IF(Eingabe!M12="","",Eingabe!M12)</f>
        <v/>
      </c>
      <c r="D12" t="str">
        <f>IF(Eingabe!N12="","",Eingabe!N12)</f>
        <v/>
      </c>
      <c r="E12" t="str">
        <f>IF(Eingabe!O12="","",Eingabe!O12)</f>
        <v/>
      </c>
      <c r="F12" s="48">
        <f t="shared" si="0"/>
        <v>1</v>
      </c>
      <c r="G12" t="str">
        <f t="shared" si="1"/>
        <v/>
      </c>
      <c r="H12" s="51" t="str">
        <f t="shared" si="2"/>
        <v/>
      </c>
      <c r="I12" s="51" t="str">
        <f t="shared" si="3"/>
        <v/>
      </c>
      <c r="J12" t="str">
        <f t="shared" si="4"/>
        <v/>
      </c>
    </row>
    <row r="13" spans="1:10" x14ac:dyDescent="0.2">
      <c r="A13" t="str">
        <f>IF(Eingabe!J13="","",Eingabe!J13)</f>
        <v/>
      </c>
      <c r="B13" t="str">
        <f>IF(Eingabe!L13="","",Eingabe!L13)</f>
        <v/>
      </c>
      <c r="C13" s="49" t="str">
        <f>IF(Eingabe!M13="","",Eingabe!M13)</f>
        <v/>
      </c>
      <c r="D13" t="str">
        <f>IF(Eingabe!N13="","",Eingabe!N13)</f>
        <v/>
      </c>
      <c r="E13" t="str">
        <f>IF(Eingabe!O13="","",Eingabe!O13)</f>
        <v/>
      </c>
      <c r="F13" s="48">
        <f t="shared" si="0"/>
        <v>1</v>
      </c>
      <c r="G13" t="str">
        <f t="shared" si="1"/>
        <v/>
      </c>
      <c r="H13" s="51" t="str">
        <f t="shared" si="2"/>
        <v/>
      </c>
      <c r="I13" s="51" t="str">
        <f t="shared" si="3"/>
        <v/>
      </c>
      <c r="J13" t="str">
        <f t="shared" si="4"/>
        <v/>
      </c>
    </row>
    <row r="14" spans="1:10" x14ac:dyDescent="0.2">
      <c r="A14" t="str">
        <f>IF(Eingabe!J14="","",Eingabe!J14)</f>
        <v/>
      </c>
      <c r="B14" t="str">
        <f>IF(Eingabe!L14="","",Eingabe!L14)</f>
        <v/>
      </c>
      <c r="C14" s="49" t="str">
        <f>IF(Eingabe!M14="","",Eingabe!M14)</f>
        <v/>
      </c>
      <c r="D14" t="str">
        <f>IF(Eingabe!N14="","",Eingabe!N14)</f>
        <v/>
      </c>
      <c r="E14" t="str">
        <f>IF(Eingabe!O14="","",Eingabe!O14)</f>
        <v/>
      </c>
      <c r="F14" s="48">
        <f t="shared" si="0"/>
        <v>1</v>
      </c>
      <c r="G14" t="str">
        <f t="shared" si="1"/>
        <v/>
      </c>
      <c r="H14" s="51" t="str">
        <f t="shared" si="2"/>
        <v/>
      </c>
      <c r="I14" s="51" t="str">
        <f t="shared" si="3"/>
        <v/>
      </c>
      <c r="J14" t="str">
        <f t="shared" si="4"/>
        <v/>
      </c>
    </row>
    <row r="15" spans="1:10" x14ac:dyDescent="0.2">
      <c r="A15" t="str">
        <f>IF(Eingabe!J15="","",Eingabe!J15)</f>
        <v/>
      </c>
      <c r="B15" t="str">
        <f>IF(Eingabe!L15="","",Eingabe!L15)</f>
        <v/>
      </c>
      <c r="C15" s="49" t="str">
        <f>IF(Eingabe!M15="","",Eingabe!M15)</f>
        <v/>
      </c>
      <c r="D15" t="str">
        <f>IF(Eingabe!N15="","",Eingabe!N15)</f>
        <v/>
      </c>
      <c r="E15" t="str">
        <f>IF(Eingabe!O15="","",Eingabe!O15)</f>
        <v/>
      </c>
      <c r="F15" s="48">
        <f t="shared" si="0"/>
        <v>1</v>
      </c>
      <c r="G15" t="str">
        <f t="shared" si="1"/>
        <v/>
      </c>
      <c r="H15" s="51" t="str">
        <f t="shared" si="2"/>
        <v/>
      </c>
      <c r="I15" s="51" t="str">
        <f t="shared" si="3"/>
        <v/>
      </c>
      <c r="J15" t="str">
        <f t="shared" si="4"/>
        <v/>
      </c>
    </row>
    <row r="16" spans="1:10" x14ac:dyDescent="0.2">
      <c r="A16" t="str">
        <f>IF(Eingabe!J16="","",Eingabe!J16)</f>
        <v/>
      </c>
      <c r="B16" t="str">
        <f>IF(Eingabe!L16="","",Eingabe!L16)</f>
        <v/>
      </c>
      <c r="C16" s="49" t="str">
        <f>IF(Eingabe!M16="","",Eingabe!M16)</f>
        <v/>
      </c>
      <c r="D16" t="str">
        <f>IF(Eingabe!N16="","",Eingabe!N16)</f>
        <v/>
      </c>
      <c r="E16" t="str">
        <f>IF(Eingabe!O16="","",Eingabe!O16)</f>
        <v/>
      </c>
      <c r="F16" s="48">
        <f t="shared" si="0"/>
        <v>1</v>
      </c>
      <c r="G16" t="str">
        <f t="shared" si="1"/>
        <v/>
      </c>
      <c r="H16" s="51" t="str">
        <f t="shared" si="2"/>
        <v/>
      </c>
      <c r="I16" s="51" t="str">
        <f t="shared" si="3"/>
        <v/>
      </c>
      <c r="J16" t="str">
        <f t="shared" si="4"/>
        <v/>
      </c>
    </row>
    <row r="17" spans="1:10" x14ac:dyDescent="0.2">
      <c r="A17" t="str">
        <f>IF(Eingabe!J17="","",Eingabe!J17)</f>
        <v/>
      </c>
      <c r="B17" t="str">
        <f>IF(Eingabe!L17="","",Eingabe!L17)</f>
        <v/>
      </c>
      <c r="C17" s="49" t="str">
        <f>IF(Eingabe!M17="","",Eingabe!M17)</f>
        <v/>
      </c>
      <c r="D17" t="str">
        <f>IF(Eingabe!N17="","",Eingabe!N17)</f>
        <v/>
      </c>
      <c r="E17" t="str">
        <f>IF(Eingabe!O17="","",Eingabe!O17)</f>
        <v/>
      </c>
      <c r="F17" s="48">
        <f t="shared" si="0"/>
        <v>1</v>
      </c>
      <c r="G17" t="str">
        <f t="shared" si="1"/>
        <v/>
      </c>
      <c r="H17" s="51" t="str">
        <f t="shared" si="2"/>
        <v/>
      </c>
      <c r="I17" s="51" t="str">
        <f t="shared" si="3"/>
        <v/>
      </c>
      <c r="J17" t="str">
        <f t="shared" si="4"/>
        <v/>
      </c>
    </row>
    <row r="18" spans="1:10" x14ac:dyDescent="0.2">
      <c r="A18" t="str">
        <f>IF(Eingabe!J18="","",Eingabe!J18)</f>
        <v/>
      </c>
      <c r="B18" t="str">
        <f>IF(Eingabe!L18="","",Eingabe!L18)</f>
        <v/>
      </c>
      <c r="C18" s="49" t="str">
        <f>IF(Eingabe!M18="","",Eingabe!M18)</f>
        <v/>
      </c>
      <c r="D18" t="str">
        <f>IF(Eingabe!N18="","",Eingabe!N18)</f>
        <v/>
      </c>
      <c r="E18" t="str">
        <f>IF(Eingabe!O18="","",Eingabe!O18)</f>
        <v/>
      </c>
      <c r="F18" s="48">
        <f t="shared" si="0"/>
        <v>1</v>
      </c>
      <c r="G18" t="str">
        <f t="shared" si="1"/>
        <v/>
      </c>
      <c r="H18" s="51" t="str">
        <f t="shared" si="2"/>
        <v/>
      </c>
      <c r="I18" s="51" t="str">
        <f t="shared" si="3"/>
        <v/>
      </c>
      <c r="J18" t="str">
        <f t="shared" si="4"/>
        <v/>
      </c>
    </row>
    <row r="19" spans="1:10" x14ac:dyDescent="0.2">
      <c r="A19" t="str">
        <f>IF(Eingabe!J20="","",Eingabe!J20)</f>
        <v/>
      </c>
      <c r="B19" t="str">
        <f>IF(Eingabe!L20="","",Eingabe!L20)</f>
        <v/>
      </c>
      <c r="C19" s="49" t="str">
        <f>IF(Eingabe!M20="","",Eingabe!M20)</f>
        <v/>
      </c>
      <c r="D19" t="str">
        <f>IF(Eingabe!N20="","",Eingabe!N20)</f>
        <v/>
      </c>
      <c r="E19" t="str">
        <f>IF(Eingabe!O20="","",Eingabe!O20)</f>
        <v/>
      </c>
      <c r="F19" s="48">
        <f t="shared" si="0"/>
        <v>1</v>
      </c>
      <c r="G19" t="str">
        <f t="shared" si="1"/>
        <v/>
      </c>
      <c r="H19" s="51" t="str">
        <f t="shared" si="2"/>
        <v/>
      </c>
      <c r="I19" s="51" t="str">
        <f t="shared" si="3"/>
        <v/>
      </c>
      <c r="J19" t="str">
        <f t="shared" si="4"/>
        <v/>
      </c>
    </row>
    <row r="20" spans="1:10" x14ac:dyDescent="0.2">
      <c r="A20" t="str">
        <f>IF(Eingabe!J21="","",Eingabe!J21)</f>
        <v/>
      </c>
      <c r="B20" t="str">
        <f>IF(Eingabe!L21="","",Eingabe!L21)</f>
        <v/>
      </c>
      <c r="C20" s="49" t="str">
        <f>IF(Eingabe!M21="","",Eingabe!M21)</f>
        <v/>
      </c>
      <c r="D20" t="str">
        <f>IF(Eingabe!N21="","",Eingabe!N21)</f>
        <v/>
      </c>
      <c r="E20" t="str">
        <f>IF(Eingabe!O21="","",Eingabe!O21)</f>
        <v/>
      </c>
      <c r="F20" s="48">
        <f t="shared" si="0"/>
        <v>1</v>
      </c>
      <c r="G20" t="str">
        <f t="shared" si="1"/>
        <v/>
      </c>
      <c r="H20" s="51" t="str">
        <f t="shared" si="2"/>
        <v/>
      </c>
      <c r="I20" s="51" t="str">
        <f t="shared" si="3"/>
        <v/>
      </c>
      <c r="J20" t="str">
        <f t="shared" si="4"/>
        <v/>
      </c>
    </row>
    <row r="21" spans="1:10" x14ac:dyDescent="0.2">
      <c r="A21" t="str">
        <f>IF(Eingabe!J22="","",Eingabe!J22)</f>
        <v/>
      </c>
      <c r="B21" t="str">
        <f>IF(Eingabe!L22="","",Eingabe!L22)</f>
        <v/>
      </c>
      <c r="C21" s="49" t="str">
        <f>IF(Eingabe!M22="","",Eingabe!M22)</f>
        <v/>
      </c>
      <c r="D21" t="str">
        <f>IF(Eingabe!N22="","",Eingabe!N22)</f>
        <v/>
      </c>
      <c r="E21" t="str">
        <f>IF(Eingabe!O22="","",Eingabe!O22)</f>
        <v/>
      </c>
      <c r="F21" s="48">
        <f t="shared" si="0"/>
        <v>1</v>
      </c>
      <c r="G21" t="str">
        <f t="shared" si="1"/>
        <v/>
      </c>
      <c r="H21" s="51" t="str">
        <f t="shared" si="2"/>
        <v/>
      </c>
      <c r="I21" s="51" t="str">
        <f t="shared" si="3"/>
        <v/>
      </c>
      <c r="J21" t="str">
        <f t="shared" si="4"/>
        <v/>
      </c>
    </row>
    <row r="22" spans="1:10" x14ac:dyDescent="0.2">
      <c r="A22" t="str">
        <f>IF(Eingabe!J23="","",Eingabe!J23)</f>
        <v/>
      </c>
      <c r="B22" t="str">
        <f>IF(Eingabe!L23="","",Eingabe!L23)</f>
        <v/>
      </c>
      <c r="C22" s="49" t="str">
        <f>IF(Eingabe!M23="","",Eingabe!M23)</f>
        <v/>
      </c>
      <c r="D22" t="str">
        <f>IF(Eingabe!N23="","",Eingabe!N23)</f>
        <v/>
      </c>
      <c r="E22" t="str">
        <f>IF(Eingabe!O23="","",Eingabe!O23)</f>
        <v/>
      </c>
      <c r="F22" s="48">
        <f t="shared" si="0"/>
        <v>1</v>
      </c>
      <c r="G22" t="str">
        <f t="shared" si="1"/>
        <v/>
      </c>
      <c r="H22" s="51" t="str">
        <f t="shared" si="2"/>
        <v/>
      </c>
      <c r="I22" s="51" t="str">
        <f t="shared" si="3"/>
        <v/>
      </c>
      <c r="J22" t="str">
        <f t="shared" si="4"/>
        <v/>
      </c>
    </row>
    <row r="23" spans="1:10" x14ac:dyDescent="0.2">
      <c r="A23" t="str">
        <f>IF(Eingabe!J24="","",Eingabe!J24)</f>
        <v/>
      </c>
      <c r="B23" t="str">
        <f>IF(Eingabe!L24="","",Eingabe!L24)</f>
        <v/>
      </c>
      <c r="C23" s="49" t="str">
        <f>IF(Eingabe!M24="","",Eingabe!M24)</f>
        <v/>
      </c>
      <c r="D23" t="str">
        <f>IF(Eingabe!N24="","",Eingabe!N24)</f>
        <v/>
      </c>
      <c r="E23" t="str">
        <f>IF(Eingabe!O24="","",Eingabe!O24)</f>
        <v/>
      </c>
      <c r="F23" s="48">
        <f t="shared" si="0"/>
        <v>1</v>
      </c>
      <c r="G23" t="str">
        <f t="shared" si="1"/>
        <v/>
      </c>
      <c r="H23" s="51" t="str">
        <f t="shared" si="2"/>
        <v/>
      </c>
      <c r="I23" s="51" t="str">
        <f t="shared" si="3"/>
        <v/>
      </c>
      <c r="J23" t="str">
        <f t="shared" si="4"/>
        <v/>
      </c>
    </row>
    <row r="24" spans="1:10" x14ac:dyDescent="0.2">
      <c r="A24" t="str">
        <f>IF(Eingabe!J25="","",Eingabe!J25)</f>
        <v/>
      </c>
      <c r="B24" t="str">
        <f>IF(Eingabe!L25="","",Eingabe!L25)</f>
        <v/>
      </c>
      <c r="C24" s="49" t="str">
        <f>IF(Eingabe!M25="","",Eingabe!M25)</f>
        <v/>
      </c>
      <c r="D24" t="str">
        <f>IF(Eingabe!N25="","",Eingabe!N25)</f>
        <v/>
      </c>
      <c r="E24" t="str">
        <f>IF(Eingabe!O25="","",Eingabe!O25)</f>
        <v/>
      </c>
      <c r="F24" s="48">
        <f t="shared" si="0"/>
        <v>1</v>
      </c>
      <c r="G24" t="str">
        <f t="shared" si="1"/>
        <v/>
      </c>
      <c r="H24" s="51" t="str">
        <f t="shared" si="2"/>
        <v/>
      </c>
      <c r="I24" s="51" t="str">
        <f t="shared" si="3"/>
        <v/>
      </c>
      <c r="J24" t="str">
        <f t="shared" si="4"/>
        <v/>
      </c>
    </row>
    <row r="25" spans="1:10" x14ac:dyDescent="0.2">
      <c r="A25" t="str">
        <f>IF(Eingabe!J26="","",Eingabe!J26)</f>
        <v/>
      </c>
      <c r="B25" t="str">
        <f>IF(Eingabe!L26="","",Eingabe!L26)</f>
        <v/>
      </c>
      <c r="C25" s="49" t="str">
        <f>IF(Eingabe!M26="","",Eingabe!M26)</f>
        <v/>
      </c>
      <c r="D25" t="str">
        <f>IF(Eingabe!N26="","",Eingabe!N26)</f>
        <v/>
      </c>
      <c r="E25" t="str">
        <f>IF(Eingabe!O26="","",Eingabe!O26)</f>
        <v/>
      </c>
      <c r="F25" s="48">
        <f t="shared" si="0"/>
        <v>1</v>
      </c>
      <c r="G25" t="str">
        <f t="shared" si="1"/>
        <v/>
      </c>
      <c r="H25" s="51" t="str">
        <f t="shared" si="2"/>
        <v/>
      </c>
      <c r="I25" s="51" t="str">
        <f t="shared" si="3"/>
        <v/>
      </c>
      <c r="J25" t="str">
        <f t="shared" si="4"/>
        <v/>
      </c>
    </row>
    <row r="26" spans="1:10" x14ac:dyDescent="0.2">
      <c r="A26" t="str">
        <f>IF(Eingabe!J27="","",Eingabe!J27)</f>
        <v/>
      </c>
      <c r="B26" t="str">
        <f>IF(Eingabe!L27="","",Eingabe!L27)</f>
        <v/>
      </c>
      <c r="C26" s="49" t="str">
        <f>IF(Eingabe!M27="","",Eingabe!M27)</f>
        <v/>
      </c>
      <c r="D26" t="str">
        <f>IF(Eingabe!N27="","",Eingabe!N27)</f>
        <v/>
      </c>
      <c r="E26" t="str">
        <f>IF(Eingabe!O27="","",Eingabe!O27)</f>
        <v/>
      </c>
      <c r="F26" s="48">
        <f t="shared" si="0"/>
        <v>1</v>
      </c>
      <c r="G26" t="str">
        <f t="shared" si="1"/>
        <v/>
      </c>
      <c r="H26" s="51" t="str">
        <f t="shared" si="2"/>
        <v/>
      </c>
      <c r="I26" s="51" t="str">
        <f t="shared" si="3"/>
        <v/>
      </c>
      <c r="J26" t="str">
        <f t="shared" si="4"/>
        <v/>
      </c>
    </row>
    <row r="27" spans="1:10" x14ac:dyDescent="0.2">
      <c r="A27" t="str">
        <f>IF(Eingabe!J28="","",Eingabe!J28)</f>
        <v/>
      </c>
      <c r="B27" t="str">
        <f>IF(Eingabe!L28="","",Eingabe!L28)</f>
        <v/>
      </c>
      <c r="C27" s="49" t="str">
        <f>IF(Eingabe!M28="","",Eingabe!M28)</f>
        <v/>
      </c>
      <c r="D27" t="str">
        <f>IF(Eingabe!N28="","",Eingabe!N28)</f>
        <v/>
      </c>
      <c r="E27" t="str">
        <f>IF(Eingabe!O28="","",Eingabe!O28)</f>
        <v/>
      </c>
      <c r="F27" s="48">
        <f t="shared" si="0"/>
        <v>1</v>
      </c>
      <c r="G27" t="str">
        <f t="shared" si="1"/>
        <v/>
      </c>
      <c r="H27" s="51" t="str">
        <f t="shared" si="2"/>
        <v/>
      </c>
      <c r="I27" s="51" t="str">
        <f t="shared" si="3"/>
        <v/>
      </c>
      <c r="J27" t="str">
        <f t="shared" si="4"/>
        <v/>
      </c>
    </row>
    <row r="28" spans="1:10" x14ac:dyDescent="0.2">
      <c r="A28" t="str">
        <f>IF(Eingabe!J29="","",Eingabe!J29)</f>
        <v/>
      </c>
      <c r="B28" t="str">
        <f>IF(Eingabe!L29="","",Eingabe!L29)</f>
        <v/>
      </c>
      <c r="C28" s="49" t="str">
        <f>IF(Eingabe!M29="","",Eingabe!M29)</f>
        <v/>
      </c>
      <c r="D28" t="str">
        <f>IF(Eingabe!N29="","",Eingabe!N29)</f>
        <v/>
      </c>
      <c r="E28" t="str">
        <f>IF(Eingabe!O29="","",Eingabe!O29)</f>
        <v/>
      </c>
      <c r="F28" s="48">
        <f t="shared" si="0"/>
        <v>1</v>
      </c>
      <c r="G28" t="str">
        <f t="shared" si="1"/>
        <v/>
      </c>
      <c r="H28" s="51" t="str">
        <f t="shared" si="2"/>
        <v/>
      </c>
      <c r="I28" s="51" t="str">
        <f t="shared" si="3"/>
        <v/>
      </c>
      <c r="J28" t="str">
        <f t="shared" si="4"/>
        <v/>
      </c>
    </row>
    <row r="29" spans="1:10" x14ac:dyDescent="0.2">
      <c r="A29" t="str">
        <f>IF(Eingabe!J30="","",Eingabe!J30)</f>
        <v/>
      </c>
      <c r="B29" t="str">
        <f>IF(Eingabe!L30="","",Eingabe!L30)</f>
        <v/>
      </c>
      <c r="C29" s="49" t="str">
        <f>IF(Eingabe!M30="","",Eingabe!M30)</f>
        <v/>
      </c>
      <c r="D29" t="str">
        <f>IF(Eingabe!N30="","",Eingabe!N30)</f>
        <v/>
      </c>
      <c r="E29" t="str">
        <f>IF(Eingabe!O30="","",Eingabe!O30)</f>
        <v/>
      </c>
      <c r="F29" s="48">
        <f t="shared" si="0"/>
        <v>1</v>
      </c>
      <c r="G29" t="str">
        <f t="shared" si="1"/>
        <v/>
      </c>
      <c r="H29" s="51" t="str">
        <f t="shared" si="2"/>
        <v/>
      </c>
      <c r="I29" s="51" t="str">
        <f t="shared" si="3"/>
        <v/>
      </c>
      <c r="J29" t="str">
        <f t="shared" si="4"/>
        <v/>
      </c>
    </row>
    <row r="30" spans="1:10" x14ac:dyDescent="0.2">
      <c r="A30" t="str">
        <f>IF(Eingabe!J31="","",Eingabe!J31)</f>
        <v/>
      </c>
      <c r="B30" t="str">
        <f>IF(Eingabe!L31="","",Eingabe!L31)</f>
        <v/>
      </c>
      <c r="C30" s="49" t="str">
        <f>IF(Eingabe!M31="","",Eingabe!M31)</f>
        <v/>
      </c>
      <c r="D30" t="str">
        <f>IF(Eingabe!N31="","",Eingabe!N31)</f>
        <v/>
      </c>
      <c r="E30" t="str">
        <f>IF(Eingabe!O31="","",Eingabe!O31)</f>
        <v/>
      </c>
      <c r="F30" s="48">
        <f t="shared" si="0"/>
        <v>1</v>
      </c>
      <c r="G30" t="str">
        <f t="shared" si="1"/>
        <v/>
      </c>
      <c r="H30" s="51" t="str">
        <f t="shared" si="2"/>
        <v/>
      </c>
      <c r="I30" s="51" t="str">
        <f t="shared" si="3"/>
        <v/>
      </c>
      <c r="J30" t="str">
        <f t="shared" si="4"/>
        <v/>
      </c>
    </row>
    <row r="31" spans="1:10" x14ac:dyDescent="0.2">
      <c r="A31" t="str">
        <f>IF(Eingabe!J32="","",Eingabe!J32)</f>
        <v/>
      </c>
      <c r="B31" t="str">
        <f>IF(Eingabe!L32="","",Eingabe!L32)</f>
        <v/>
      </c>
      <c r="C31" s="49" t="str">
        <f>IF(Eingabe!M32="","",Eingabe!M32)</f>
        <v/>
      </c>
      <c r="D31" t="str">
        <f>IF(Eingabe!N32="","",Eingabe!N32)</f>
        <v/>
      </c>
      <c r="E31" t="str">
        <f>IF(Eingabe!O32="","",Eingabe!O32)</f>
        <v/>
      </c>
      <c r="F31" s="48">
        <f t="shared" si="0"/>
        <v>1</v>
      </c>
      <c r="G31" t="str">
        <f t="shared" si="1"/>
        <v/>
      </c>
      <c r="H31" s="51" t="str">
        <f t="shared" si="2"/>
        <v/>
      </c>
      <c r="I31" s="51" t="str">
        <f t="shared" si="3"/>
        <v/>
      </c>
      <c r="J31" t="str">
        <f t="shared" si="4"/>
        <v/>
      </c>
    </row>
    <row r="32" spans="1:10" x14ac:dyDescent="0.2">
      <c r="A32" t="str">
        <f>IF(Eingabe!J33="","",Eingabe!J33)</f>
        <v/>
      </c>
      <c r="B32" t="str">
        <f>IF(Eingabe!L33="","",Eingabe!L33)</f>
        <v/>
      </c>
      <c r="C32" s="49" t="str">
        <f>IF(Eingabe!M33="","",Eingabe!M33)</f>
        <v/>
      </c>
      <c r="D32" t="str">
        <f>IF(Eingabe!N33="","",Eingabe!N33)</f>
        <v/>
      </c>
      <c r="E32" t="str">
        <f>IF(Eingabe!O33="","",Eingabe!O33)</f>
        <v/>
      </c>
      <c r="F32" s="48">
        <f t="shared" si="0"/>
        <v>1</v>
      </c>
      <c r="G32" t="str">
        <f t="shared" si="1"/>
        <v/>
      </c>
      <c r="H32" s="51" t="str">
        <f t="shared" si="2"/>
        <v/>
      </c>
      <c r="I32" s="51" t="str">
        <f t="shared" si="3"/>
        <v/>
      </c>
      <c r="J32" t="str">
        <f t="shared" si="4"/>
        <v/>
      </c>
    </row>
    <row r="33" spans="1:10" x14ac:dyDescent="0.2">
      <c r="A33" t="str">
        <f>IF(Eingabe!J34="","",Eingabe!J34)</f>
        <v/>
      </c>
      <c r="B33" t="str">
        <f>IF(Eingabe!L34="","",Eingabe!L34)</f>
        <v/>
      </c>
      <c r="C33" s="49" t="str">
        <f>IF(Eingabe!M34="","",Eingabe!M34)</f>
        <v/>
      </c>
      <c r="D33" t="str">
        <f>IF(Eingabe!N34="","",Eingabe!N34)</f>
        <v/>
      </c>
      <c r="E33" t="str">
        <f>IF(Eingabe!O34="","",Eingabe!O34)</f>
        <v/>
      </c>
      <c r="F33" s="48">
        <f t="shared" si="0"/>
        <v>1</v>
      </c>
      <c r="G33" t="str">
        <f t="shared" si="1"/>
        <v/>
      </c>
      <c r="H33" s="51" t="str">
        <f t="shared" si="2"/>
        <v/>
      </c>
      <c r="I33" s="51" t="str">
        <f t="shared" si="3"/>
        <v/>
      </c>
      <c r="J33" t="str">
        <f t="shared" si="4"/>
        <v/>
      </c>
    </row>
    <row r="34" spans="1:10" x14ac:dyDescent="0.2">
      <c r="A34" t="str">
        <f>IF(Eingabe!J35="","",Eingabe!J35)</f>
        <v/>
      </c>
      <c r="B34" t="str">
        <f>IF(Eingabe!L35="","",Eingabe!L35)</f>
        <v/>
      </c>
      <c r="C34" s="49" t="str">
        <f>IF(Eingabe!M35="","",Eingabe!M35)</f>
        <v/>
      </c>
      <c r="D34" t="str">
        <f>IF(Eingabe!N35="","",Eingabe!N35)</f>
        <v/>
      </c>
      <c r="E34" t="str">
        <f>IF(Eingabe!O35="","",Eingabe!O35)</f>
        <v/>
      </c>
      <c r="F34" s="48">
        <f t="shared" si="0"/>
        <v>1</v>
      </c>
      <c r="G34" t="str">
        <f t="shared" si="1"/>
        <v/>
      </c>
      <c r="H34" s="51" t="str">
        <f t="shared" si="2"/>
        <v/>
      </c>
      <c r="I34" s="51" t="str">
        <f t="shared" si="3"/>
        <v/>
      </c>
      <c r="J34" t="str">
        <f t="shared" si="4"/>
        <v/>
      </c>
    </row>
    <row r="35" spans="1:10" x14ac:dyDescent="0.2">
      <c r="A35" t="str">
        <f>IF(Eingabe!J36="","",Eingabe!J36)</f>
        <v/>
      </c>
      <c r="B35" t="str">
        <f>IF(Eingabe!L36="","",Eingabe!L36)</f>
        <v/>
      </c>
      <c r="C35" s="49" t="str">
        <f>IF(Eingabe!M36="","",Eingabe!M36)</f>
        <v/>
      </c>
      <c r="D35" t="str">
        <f>IF(Eingabe!N36="","",Eingabe!N36)</f>
        <v/>
      </c>
      <c r="E35" t="str">
        <f>IF(Eingabe!O36="","",Eingabe!O36)</f>
        <v/>
      </c>
      <c r="F35" s="48">
        <f t="shared" si="0"/>
        <v>1</v>
      </c>
      <c r="G35" t="str">
        <f t="shared" si="1"/>
        <v/>
      </c>
      <c r="H35" s="51" t="str">
        <f t="shared" si="2"/>
        <v/>
      </c>
      <c r="I35" s="51" t="str">
        <f t="shared" si="3"/>
        <v/>
      </c>
      <c r="J35" t="str">
        <f t="shared" si="4"/>
        <v/>
      </c>
    </row>
    <row r="36" spans="1:10" x14ac:dyDescent="0.2">
      <c r="A36" t="str">
        <f>IF(Eingabe!J37="","",Eingabe!J37)</f>
        <v/>
      </c>
      <c r="B36" t="str">
        <f>IF(Eingabe!L37="","",Eingabe!L37)</f>
        <v/>
      </c>
      <c r="C36" s="49" t="str">
        <f>IF(Eingabe!M37="","",Eingabe!M37)</f>
        <v/>
      </c>
      <c r="D36" t="str">
        <f>IF(Eingabe!N37="","",Eingabe!N37)</f>
        <v/>
      </c>
      <c r="E36" t="str">
        <f>IF(Eingabe!O37="","",Eingabe!O37)</f>
        <v/>
      </c>
      <c r="F36" s="48">
        <f t="shared" si="0"/>
        <v>1</v>
      </c>
      <c r="G36" t="str">
        <f t="shared" si="1"/>
        <v/>
      </c>
      <c r="H36" s="51" t="str">
        <f t="shared" si="2"/>
        <v/>
      </c>
      <c r="I36" s="51" t="str">
        <f t="shared" si="3"/>
        <v/>
      </c>
      <c r="J36" t="str">
        <f t="shared" si="4"/>
        <v/>
      </c>
    </row>
    <row r="37" spans="1:10" x14ac:dyDescent="0.2">
      <c r="A37" t="str">
        <f>IF(Eingabe!J38="","",Eingabe!J38)</f>
        <v/>
      </c>
      <c r="B37" t="str">
        <f>IF(Eingabe!L38="","",Eingabe!L38)</f>
        <v/>
      </c>
      <c r="C37" s="49" t="str">
        <f>IF(Eingabe!M38="","",Eingabe!M38)</f>
        <v/>
      </c>
      <c r="D37" t="str">
        <f>IF(Eingabe!N38="","",Eingabe!N38)</f>
        <v/>
      </c>
      <c r="E37" t="str">
        <f>IF(Eingabe!O38="","",Eingabe!O38)</f>
        <v/>
      </c>
      <c r="F37" s="48">
        <f t="shared" si="0"/>
        <v>1</v>
      </c>
      <c r="G37" t="str">
        <f t="shared" si="1"/>
        <v/>
      </c>
      <c r="H37" s="51" t="str">
        <f t="shared" si="2"/>
        <v/>
      </c>
      <c r="I37" s="51" t="str">
        <f t="shared" si="3"/>
        <v/>
      </c>
      <c r="J37" t="str">
        <f t="shared" si="4"/>
        <v/>
      </c>
    </row>
    <row r="38" spans="1:10" x14ac:dyDescent="0.2">
      <c r="A38" t="str">
        <f>IF(Eingabe!J39="","",Eingabe!J39)</f>
        <v/>
      </c>
      <c r="B38" t="str">
        <f>IF(Eingabe!L39="","",Eingabe!L39)</f>
        <v/>
      </c>
      <c r="C38" s="49" t="str">
        <f>IF(Eingabe!M39="","",Eingabe!M39)</f>
        <v/>
      </c>
      <c r="D38" t="str">
        <f>IF(Eingabe!N39="","",Eingabe!N39)</f>
        <v/>
      </c>
      <c r="E38" t="str">
        <f>IF(Eingabe!O39="","",Eingabe!O39)</f>
        <v/>
      </c>
      <c r="F38" s="48">
        <f t="shared" si="0"/>
        <v>1</v>
      </c>
      <c r="G38" t="str">
        <f t="shared" si="1"/>
        <v/>
      </c>
      <c r="H38" s="51" t="str">
        <f t="shared" si="2"/>
        <v/>
      </c>
      <c r="I38" s="51" t="str">
        <f t="shared" si="3"/>
        <v/>
      </c>
      <c r="J38" t="str">
        <f t="shared" si="4"/>
        <v/>
      </c>
    </row>
    <row r="39" spans="1:10" x14ac:dyDescent="0.2">
      <c r="A39" t="str">
        <f>IF(Eingabe!J40="","",Eingabe!J40)</f>
        <v/>
      </c>
      <c r="B39" t="str">
        <f>IF(Eingabe!L40="","",Eingabe!L40)</f>
        <v/>
      </c>
      <c r="C39" s="49" t="str">
        <f>IF(Eingabe!M40="","",Eingabe!M40)</f>
        <v/>
      </c>
      <c r="D39" t="str">
        <f>IF(Eingabe!N40="","",Eingabe!N40)</f>
        <v/>
      </c>
      <c r="E39" t="str">
        <f>IF(Eingabe!O40="","",Eingabe!O40)</f>
        <v/>
      </c>
      <c r="F39" s="48">
        <f t="shared" si="0"/>
        <v>1</v>
      </c>
      <c r="G39" t="str">
        <f t="shared" si="1"/>
        <v/>
      </c>
      <c r="H39" s="51" t="str">
        <f t="shared" si="2"/>
        <v/>
      </c>
      <c r="I39" s="51" t="str">
        <f t="shared" si="3"/>
        <v/>
      </c>
      <c r="J39" t="str">
        <f t="shared" si="4"/>
        <v/>
      </c>
    </row>
    <row r="40" spans="1:10" x14ac:dyDescent="0.2">
      <c r="A40" t="str">
        <f>IF(Eingabe!J41="","",Eingabe!J41)</f>
        <v/>
      </c>
      <c r="B40" t="str">
        <f>IF(Eingabe!L41="","",Eingabe!L41)</f>
        <v/>
      </c>
      <c r="C40" s="49" t="str">
        <f>IF(Eingabe!M41="","",Eingabe!M41)</f>
        <v/>
      </c>
      <c r="D40" t="str">
        <f>IF(Eingabe!N41="","",Eingabe!N41)</f>
        <v/>
      </c>
      <c r="E40" t="str">
        <f>IF(Eingabe!O41="","",Eingabe!O41)</f>
        <v/>
      </c>
      <c r="F40" s="48">
        <f t="shared" si="0"/>
        <v>1</v>
      </c>
      <c r="G40" t="str">
        <f t="shared" si="1"/>
        <v/>
      </c>
      <c r="H40" s="51" t="str">
        <f t="shared" si="2"/>
        <v/>
      </c>
      <c r="I40" s="51" t="str">
        <f t="shared" si="3"/>
        <v/>
      </c>
      <c r="J40" t="str">
        <f t="shared" si="4"/>
        <v/>
      </c>
    </row>
    <row r="41" spans="1:10" x14ac:dyDescent="0.2">
      <c r="A41" t="str">
        <f>IF(Eingabe!J42="","",Eingabe!J42)</f>
        <v/>
      </c>
      <c r="B41" t="str">
        <f>IF(Eingabe!L42="","",Eingabe!L42)</f>
        <v/>
      </c>
      <c r="C41" s="49" t="str">
        <f>IF(Eingabe!M42="","",Eingabe!M42)</f>
        <v/>
      </c>
      <c r="D41" t="str">
        <f>IF(Eingabe!N42="","",Eingabe!N42)</f>
        <v/>
      </c>
      <c r="E41" t="str">
        <f>IF(Eingabe!O42="","",Eingabe!O42)</f>
        <v/>
      </c>
      <c r="F41" s="48">
        <f t="shared" si="0"/>
        <v>1</v>
      </c>
      <c r="G41" t="str">
        <f t="shared" si="1"/>
        <v/>
      </c>
      <c r="H41" s="51" t="str">
        <f t="shared" si="2"/>
        <v/>
      </c>
      <c r="I41" s="51" t="str">
        <f t="shared" si="3"/>
        <v/>
      </c>
      <c r="J41" t="str">
        <f t="shared" si="4"/>
        <v/>
      </c>
    </row>
    <row r="42" spans="1:10" x14ac:dyDescent="0.2">
      <c r="A42" t="str">
        <f>IF(Eingabe!J43="","",Eingabe!J43)</f>
        <v/>
      </c>
      <c r="B42" t="str">
        <f>IF(Eingabe!L43="","",Eingabe!L43)</f>
        <v/>
      </c>
      <c r="C42" s="49" t="str">
        <f>IF(Eingabe!M43="","",Eingabe!M43)</f>
        <v/>
      </c>
      <c r="D42" t="str">
        <f>IF(Eingabe!N43="","",Eingabe!N43)</f>
        <v/>
      </c>
      <c r="E42" t="str">
        <f>IF(Eingabe!O43="","",Eingabe!O43)</f>
        <v/>
      </c>
      <c r="F42" s="48">
        <f t="shared" si="0"/>
        <v>1</v>
      </c>
      <c r="G42" t="str">
        <f t="shared" si="1"/>
        <v/>
      </c>
      <c r="H42" s="51" t="str">
        <f t="shared" si="2"/>
        <v/>
      </c>
      <c r="I42" s="51" t="str">
        <f t="shared" si="3"/>
        <v/>
      </c>
      <c r="J42" t="str">
        <f t="shared" si="4"/>
        <v/>
      </c>
    </row>
    <row r="43" spans="1:10" x14ac:dyDescent="0.2">
      <c r="A43" t="str">
        <f>IF(Eingabe!J44="","",Eingabe!J44)</f>
        <v/>
      </c>
      <c r="B43" t="str">
        <f>IF(Eingabe!L44="","",Eingabe!L44)</f>
        <v/>
      </c>
      <c r="C43" s="49" t="str">
        <f>IF(Eingabe!M44="","",Eingabe!M44)</f>
        <v/>
      </c>
      <c r="D43" t="str">
        <f>IF(Eingabe!N44="","",Eingabe!N44)</f>
        <v/>
      </c>
      <c r="E43" t="str">
        <f>IF(Eingabe!O44="","",Eingabe!O44)</f>
        <v/>
      </c>
      <c r="F43" s="48">
        <f t="shared" si="0"/>
        <v>1</v>
      </c>
      <c r="G43" t="str">
        <f t="shared" si="1"/>
        <v/>
      </c>
      <c r="H43" s="51" t="str">
        <f t="shared" si="2"/>
        <v/>
      </c>
      <c r="I43" s="51" t="str">
        <f t="shared" si="3"/>
        <v/>
      </c>
      <c r="J43" t="str">
        <f t="shared" si="4"/>
        <v/>
      </c>
    </row>
    <row r="44" spans="1:10" x14ac:dyDescent="0.2">
      <c r="A44" t="str">
        <f>IF(Eingabe!J45="","",Eingabe!J45)</f>
        <v/>
      </c>
      <c r="B44" t="str">
        <f>IF(Eingabe!L45="","",Eingabe!L45)</f>
        <v/>
      </c>
      <c r="C44" s="49" t="str">
        <f>IF(Eingabe!M45="","",Eingabe!M45)</f>
        <v/>
      </c>
      <c r="D44" t="str">
        <f>IF(Eingabe!N45="","",Eingabe!N45)</f>
        <v/>
      </c>
      <c r="E44" t="str">
        <f>IF(Eingabe!O45="","",Eingabe!O45)</f>
        <v/>
      </c>
      <c r="F44" s="48">
        <f t="shared" si="0"/>
        <v>1</v>
      </c>
      <c r="G44" t="str">
        <f t="shared" si="1"/>
        <v/>
      </c>
      <c r="H44" s="51" t="str">
        <f t="shared" si="2"/>
        <v/>
      </c>
      <c r="I44" s="51" t="str">
        <f t="shared" si="3"/>
        <v/>
      </c>
      <c r="J44" t="str">
        <f t="shared" si="4"/>
        <v/>
      </c>
    </row>
    <row r="45" spans="1:10" x14ac:dyDescent="0.2">
      <c r="A45" t="str">
        <f>IF(Eingabe!J46="","",Eingabe!J46)</f>
        <v/>
      </c>
      <c r="B45" t="str">
        <f>IF(Eingabe!L46="","",Eingabe!L46)</f>
        <v/>
      </c>
      <c r="C45" s="49" t="str">
        <f>IF(Eingabe!M46="","",Eingabe!M46)</f>
        <v/>
      </c>
      <c r="D45" t="str">
        <f>IF(Eingabe!N46="","",Eingabe!N46)</f>
        <v/>
      </c>
      <c r="E45" t="str">
        <f>IF(Eingabe!O46="","",Eingabe!O46)</f>
        <v/>
      </c>
      <c r="F45" s="48">
        <f t="shared" si="0"/>
        <v>1</v>
      </c>
      <c r="G45" t="str">
        <f t="shared" si="1"/>
        <v/>
      </c>
      <c r="H45" s="51" t="str">
        <f t="shared" si="2"/>
        <v/>
      </c>
      <c r="I45" s="51" t="str">
        <f t="shared" si="3"/>
        <v/>
      </c>
      <c r="J45" t="str">
        <f t="shared" si="4"/>
        <v/>
      </c>
    </row>
    <row r="46" spans="1:10" x14ac:dyDescent="0.2">
      <c r="A46" t="str">
        <f>IF(Eingabe!J47="","",Eingabe!J47)</f>
        <v/>
      </c>
      <c r="B46" t="str">
        <f>IF(Eingabe!L47="","",Eingabe!L47)</f>
        <v/>
      </c>
      <c r="C46" s="49" t="str">
        <f>IF(Eingabe!M47="","",Eingabe!M47)</f>
        <v/>
      </c>
      <c r="D46" t="str">
        <f>IF(Eingabe!N47="","",Eingabe!N47)</f>
        <v/>
      </c>
      <c r="E46" t="str">
        <f>IF(Eingabe!O47="","",Eingabe!O47)</f>
        <v/>
      </c>
      <c r="F46" s="48">
        <f t="shared" si="0"/>
        <v>1</v>
      </c>
      <c r="G46" t="str">
        <f t="shared" si="1"/>
        <v/>
      </c>
      <c r="H46" s="51" t="str">
        <f t="shared" si="2"/>
        <v/>
      </c>
      <c r="I46" s="51" t="str">
        <f t="shared" si="3"/>
        <v/>
      </c>
      <c r="J46" t="str">
        <f t="shared" si="4"/>
        <v/>
      </c>
    </row>
    <row r="47" spans="1:10" x14ac:dyDescent="0.2">
      <c r="A47" t="str">
        <f>IF(Eingabe!J48="","",Eingabe!J48)</f>
        <v/>
      </c>
      <c r="B47" t="str">
        <f>IF(Eingabe!L48="","",Eingabe!L48)</f>
        <v/>
      </c>
      <c r="C47" s="49" t="str">
        <f>IF(Eingabe!M48="","",Eingabe!M48)</f>
        <v/>
      </c>
      <c r="D47" t="str">
        <f>IF(Eingabe!N48="","",Eingabe!N48)</f>
        <v/>
      </c>
      <c r="E47" t="str">
        <f>IF(Eingabe!O48="","",Eingabe!O48)</f>
        <v/>
      </c>
      <c r="F47" s="48">
        <f t="shared" si="0"/>
        <v>1</v>
      </c>
      <c r="G47" t="str">
        <f t="shared" si="1"/>
        <v/>
      </c>
      <c r="H47" s="51" t="str">
        <f t="shared" si="2"/>
        <v/>
      </c>
      <c r="I47" s="51" t="str">
        <f t="shared" si="3"/>
        <v/>
      </c>
      <c r="J47" t="str">
        <f t="shared" si="4"/>
        <v/>
      </c>
    </row>
    <row r="48" spans="1:10" x14ac:dyDescent="0.2">
      <c r="A48" t="str">
        <f>IF(Eingabe!J49="","",Eingabe!J49)</f>
        <v/>
      </c>
      <c r="B48" t="str">
        <f>IF(Eingabe!L49="","",Eingabe!L49)</f>
        <v/>
      </c>
      <c r="C48" s="49" t="str">
        <f>IF(Eingabe!M49="","",Eingabe!M49)</f>
        <v/>
      </c>
      <c r="D48" t="str">
        <f>IF(Eingabe!N49="","",Eingabe!N49)</f>
        <v/>
      </c>
      <c r="E48" t="str">
        <f>IF(Eingabe!O49="","",Eingabe!O49)</f>
        <v/>
      </c>
      <c r="F48" s="48">
        <f t="shared" si="0"/>
        <v>1</v>
      </c>
      <c r="G48" t="str">
        <f t="shared" si="1"/>
        <v/>
      </c>
      <c r="H48" s="51" t="str">
        <f t="shared" si="2"/>
        <v/>
      </c>
      <c r="I48" s="51" t="str">
        <f t="shared" si="3"/>
        <v/>
      </c>
      <c r="J48" t="str">
        <f t="shared" si="4"/>
        <v/>
      </c>
    </row>
    <row r="49" spans="1:10" x14ac:dyDescent="0.2">
      <c r="A49" t="str">
        <f>IF(Eingabe!J50="","",Eingabe!J50)</f>
        <v/>
      </c>
      <c r="B49" t="str">
        <f>IF(Eingabe!L50="","",Eingabe!L50)</f>
        <v/>
      </c>
      <c r="C49" s="49" t="str">
        <f>IF(Eingabe!M50="","",Eingabe!M50)</f>
        <v/>
      </c>
      <c r="D49" t="str">
        <f>IF(Eingabe!N50="","",Eingabe!N50)</f>
        <v/>
      </c>
      <c r="E49" t="str">
        <f>IF(Eingabe!O50="","",Eingabe!O50)</f>
        <v/>
      </c>
      <c r="F49" s="48">
        <f t="shared" si="0"/>
        <v>1</v>
      </c>
      <c r="G49" t="str">
        <f t="shared" si="1"/>
        <v/>
      </c>
      <c r="H49" s="51" t="str">
        <f t="shared" si="2"/>
        <v/>
      </c>
      <c r="I49" s="51" t="str">
        <f t="shared" si="3"/>
        <v/>
      </c>
      <c r="J49" t="str">
        <f t="shared" si="4"/>
        <v/>
      </c>
    </row>
    <row r="50" spans="1:10" x14ac:dyDescent="0.2">
      <c r="A50" t="str">
        <f>IF(Eingabe!J51="","",Eingabe!J51)</f>
        <v/>
      </c>
      <c r="B50" t="str">
        <f>IF(Eingabe!L51="","",Eingabe!L51)</f>
        <v/>
      </c>
      <c r="C50" s="49" t="str">
        <f>IF(Eingabe!M51="","",Eingabe!M51)</f>
        <v/>
      </c>
      <c r="D50" t="str">
        <f>IF(Eingabe!N51="","",Eingabe!N51)</f>
        <v/>
      </c>
      <c r="E50" t="str">
        <f>IF(Eingabe!O51="","",Eingabe!O51)</f>
        <v/>
      </c>
      <c r="F50" s="48">
        <f t="shared" si="0"/>
        <v>1</v>
      </c>
      <c r="G50" t="str">
        <f t="shared" si="1"/>
        <v/>
      </c>
      <c r="H50" s="51" t="str">
        <f t="shared" si="2"/>
        <v/>
      </c>
      <c r="I50" s="51" t="str">
        <f t="shared" si="3"/>
        <v/>
      </c>
      <c r="J50" t="str">
        <f t="shared" si="4"/>
        <v/>
      </c>
    </row>
    <row r="51" spans="1:10" x14ac:dyDescent="0.2">
      <c r="F51" s="48" t="str">
        <f t="shared" ref="F51" si="5">IF(E51="","",IF(E51=0,1,1/E51))</f>
        <v/>
      </c>
    </row>
  </sheetData>
  <sheetProtection algorithmName="SHA-512" hashValue="Ahyd4mtkFO4PJRDkc1sOf8Ko8UIaMDcC5q45JKpU7DHds2QnTzZ04rXFjKTn9kWwJmrgeZJXSc8c3fJn+8/LBw==" saltValue="BBxTEOsjBC6D0cTuJN+N4A==" spinCount="100000" sheet="1" selectLockedCells="1" selectUnlockedCells="1"/>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DC1A2-3DA3-4CD8-91CA-44506EE72B8C}">
  <sheetPr>
    <pageSetUpPr fitToPage="1"/>
  </sheetPr>
  <dimension ref="A1:U55"/>
  <sheetViews>
    <sheetView showGridLines="0" topLeftCell="C1" zoomScale="82" zoomScaleNormal="82" workbookViewId="0">
      <selection activeCell="M2" sqref="M2"/>
    </sheetView>
  </sheetViews>
  <sheetFormatPr baseColWidth="10" defaultRowHeight="12.75" x14ac:dyDescent="0.2"/>
  <cols>
    <col min="1" max="1" width="8.625" customWidth="1"/>
    <col min="2" max="2" width="30.625" customWidth="1"/>
    <col min="3" max="3" width="21.875" customWidth="1"/>
    <col min="4" max="4" width="16.375" style="8" bestFit="1" customWidth="1"/>
    <col min="5" max="5" width="16.375" style="7" bestFit="1" customWidth="1"/>
    <col min="6" max="6" width="15.125" customWidth="1"/>
    <col min="7" max="7" width="12.125" customWidth="1"/>
    <col min="8" max="8" width="16.75" style="1" bestFit="1" customWidth="1"/>
    <col min="9" max="9" width="14" bestFit="1" customWidth="1"/>
    <col min="10" max="10" width="15.875" style="1" bestFit="1" customWidth="1"/>
    <col min="11" max="11" width="3.5" style="175" customWidth="1"/>
    <col min="12" max="12" width="8.625" customWidth="1"/>
    <col min="13" max="13" width="30.625" customWidth="1"/>
    <col min="15" max="15" width="18.125" customWidth="1"/>
    <col min="17" max="17" width="17.375" customWidth="1"/>
    <col min="18" max="18" width="14" style="1" bestFit="1" customWidth="1"/>
    <col min="19" max="19" width="11" style="175"/>
  </cols>
  <sheetData>
    <row r="1" spans="1:21" s="75" customFormat="1" ht="21" customHeight="1" x14ac:dyDescent="0.2">
      <c r="A1" s="237" t="str">
        <f>IF(Eingabe!B2="","",Eingabe!B2)</f>
        <v>Muster GmbH</v>
      </c>
      <c r="B1" s="238"/>
      <c r="C1" s="62" t="s">
        <v>4</v>
      </c>
      <c r="D1" s="114">
        <f>IF(Eingabe!B3="","",Eingabe!B3)</f>
        <v>0</v>
      </c>
      <c r="E1" s="62" t="s">
        <v>3</v>
      </c>
      <c r="F1" s="60" t="str">
        <f>IF(Eingabe!B4="","",Eingabe!B4)</f>
        <v/>
      </c>
      <c r="G1" s="115"/>
      <c r="H1" s="116"/>
      <c r="I1" s="115"/>
      <c r="J1" s="114"/>
      <c r="K1" s="174"/>
      <c r="L1" s="174"/>
      <c r="M1" s="174"/>
      <c r="N1" s="168"/>
      <c r="O1" s="169"/>
      <c r="P1" s="174"/>
      <c r="Q1" s="174"/>
      <c r="R1" s="187"/>
      <c r="S1" s="174"/>
      <c r="T1" s="174"/>
      <c r="U1" s="174"/>
    </row>
    <row r="2" spans="1:21" s="75" customFormat="1" ht="21" customHeight="1" x14ac:dyDescent="0.2">
      <c r="A2" s="239"/>
      <c r="B2" s="240"/>
      <c r="C2" s="219" t="s">
        <v>1</v>
      </c>
      <c r="D2" s="193" t="str">
        <f>IF(Eingabe!B9="","",Eingabe!B9)</f>
        <v/>
      </c>
      <c r="E2" s="194" t="s">
        <v>61</v>
      </c>
      <c r="F2" s="195">
        <f>SUM(N:N)</f>
        <v>0</v>
      </c>
      <c r="G2" s="185" t="s">
        <v>63</v>
      </c>
      <c r="H2" s="195">
        <f>Eingabe!B6</f>
        <v>0</v>
      </c>
      <c r="I2" s="185" t="s">
        <v>64</v>
      </c>
      <c r="J2" s="196">
        <f>Eingabe!B7</f>
        <v>0</v>
      </c>
      <c r="K2" s="174"/>
      <c r="L2" s="174"/>
      <c r="M2" s="174"/>
      <c r="N2" s="170"/>
      <c r="O2" s="171"/>
      <c r="P2" s="174"/>
      <c r="Q2" s="174"/>
      <c r="R2" s="187"/>
      <c r="S2" s="174"/>
      <c r="T2" s="174"/>
      <c r="U2" s="174"/>
    </row>
    <row r="3" spans="1:21" s="75" customFormat="1" ht="21" customHeight="1" thickBot="1" x14ac:dyDescent="0.25">
      <c r="A3" s="241"/>
      <c r="B3" s="242"/>
      <c r="C3" s="58" t="s">
        <v>22</v>
      </c>
      <c r="D3" s="59" t="str">
        <f>IF(D2="","",D2/D1)</f>
        <v/>
      </c>
      <c r="E3" s="61" t="s">
        <v>62</v>
      </c>
      <c r="F3" s="117" t="str">
        <f>IF(F1="","",F1-F2)</f>
        <v/>
      </c>
      <c r="G3" s="118"/>
      <c r="H3" s="119"/>
      <c r="I3" s="118"/>
      <c r="J3" s="120"/>
      <c r="K3" s="174"/>
      <c r="L3" s="174"/>
      <c r="M3" s="174"/>
      <c r="N3" s="172"/>
      <c r="O3" s="173"/>
      <c r="P3" s="174"/>
      <c r="Q3" s="174"/>
      <c r="R3" s="187"/>
      <c r="S3" s="174"/>
      <c r="T3" s="174"/>
      <c r="U3" s="174"/>
    </row>
    <row r="4" spans="1:21" s="75" customFormat="1" ht="18" customHeight="1" thickBot="1" x14ac:dyDescent="0.25">
      <c r="A4" s="174"/>
      <c r="B4" s="174"/>
      <c r="C4" s="174"/>
      <c r="D4" s="189"/>
      <c r="E4" s="192"/>
      <c r="F4" s="174"/>
      <c r="G4" s="174"/>
      <c r="H4" s="187"/>
      <c r="I4" s="174"/>
      <c r="J4" s="187"/>
      <c r="K4" s="174"/>
      <c r="L4" s="174"/>
      <c r="M4" s="174"/>
      <c r="N4" s="174"/>
      <c r="O4" s="174"/>
      <c r="P4" s="174"/>
      <c r="Q4" s="174"/>
      <c r="R4" s="187"/>
      <c r="S4" s="174"/>
      <c r="T4" s="174"/>
      <c r="U4" s="174"/>
    </row>
    <row r="5" spans="1:21" s="75" customFormat="1" ht="27.75" customHeight="1" thickBot="1" x14ac:dyDescent="0.25">
      <c r="A5" s="268" t="s">
        <v>0</v>
      </c>
      <c r="B5" s="269"/>
      <c r="C5" s="269"/>
      <c r="D5" s="269"/>
      <c r="E5" s="269"/>
      <c r="F5" s="269"/>
      <c r="G5" s="269"/>
      <c r="H5" s="269"/>
      <c r="I5" s="269"/>
      <c r="J5" s="270"/>
      <c r="K5" s="174"/>
      <c r="L5" s="271" t="s">
        <v>29</v>
      </c>
      <c r="M5" s="272"/>
      <c r="N5" s="272"/>
      <c r="O5" s="272"/>
      <c r="P5" s="272"/>
      <c r="Q5" s="272"/>
      <c r="R5" s="273"/>
      <c r="S5" s="174"/>
      <c r="T5" s="174"/>
      <c r="U5" s="174"/>
    </row>
    <row r="6" spans="1:21" s="75" customFormat="1" ht="42.75" customHeight="1" thickBot="1" x14ac:dyDescent="0.25">
      <c r="A6" s="257" t="s">
        <v>21</v>
      </c>
      <c r="B6" s="258" t="s">
        <v>36</v>
      </c>
      <c r="C6" s="259" t="s">
        <v>6</v>
      </c>
      <c r="D6" s="260" t="s">
        <v>23</v>
      </c>
      <c r="E6" s="261" t="s">
        <v>24</v>
      </c>
      <c r="F6" s="259" t="s">
        <v>8</v>
      </c>
      <c r="G6" s="259" t="s">
        <v>7</v>
      </c>
      <c r="H6" s="262" t="s">
        <v>18</v>
      </c>
      <c r="I6" s="259" t="s">
        <v>19</v>
      </c>
      <c r="J6" s="263" t="s">
        <v>20</v>
      </c>
      <c r="K6" s="174"/>
      <c r="L6" s="252" t="s">
        <v>21</v>
      </c>
      <c r="M6" s="253" t="s">
        <v>36</v>
      </c>
      <c r="N6" s="254" t="s">
        <v>9</v>
      </c>
      <c r="O6" s="254" t="s">
        <v>55</v>
      </c>
      <c r="P6" s="254" t="s">
        <v>10</v>
      </c>
      <c r="Q6" s="254" t="s">
        <v>24</v>
      </c>
      <c r="R6" s="255" t="s">
        <v>26</v>
      </c>
      <c r="S6" s="174"/>
      <c r="T6" s="174"/>
      <c r="U6" s="174"/>
    </row>
    <row r="7" spans="1:21" s="174" customFormat="1" ht="18" customHeight="1" x14ac:dyDescent="0.2">
      <c r="A7" s="197" t="str">
        <f>IF(Eingabe!D2="","",Eingabe!D2)</f>
        <v/>
      </c>
      <c r="B7" s="198" t="str">
        <f>IF(Eingabe!E2="","",Eingabe!E2)</f>
        <v/>
      </c>
      <c r="C7" s="199" t="str">
        <f>IF(Eingabe!F2="","",Eingabe!F2)</f>
        <v/>
      </c>
      <c r="D7" s="200" t="str">
        <f t="shared" ref="D7:D13" si="0">IF(C7="","",C7/$D$1)</f>
        <v/>
      </c>
      <c r="E7" s="200" t="str">
        <f>IF($F$1="","",IF(Eingabe!G2="ja",C7/($D$1+$F$1),""))</f>
        <v/>
      </c>
      <c r="F7" s="201" t="str">
        <f t="shared" ref="F7:F55" si="1">IF(D7="","",D7*$D$2)</f>
        <v/>
      </c>
      <c r="G7" s="201" t="str">
        <f>IF(E7="","",IF(Eingabe!G2="ja",E7*$D$2,""))</f>
        <v/>
      </c>
      <c r="H7" s="202" t="str">
        <f>IF(D7="","",D7*Erlösbeteiligung!$C$7)</f>
        <v/>
      </c>
      <c r="I7" s="201" t="str">
        <f>IF(H7="","",Erlösbeteiligung!K16)</f>
        <v/>
      </c>
      <c r="J7" s="203" t="str">
        <f>IF(I7="","",H7-I7)</f>
        <v/>
      </c>
      <c r="K7" s="185"/>
      <c r="L7" s="204" t="str">
        <f>IF(Eingabe!I2="","",Eingabe!I2)</f>
        <v/>
      </c>
      <c r="M7" s="199" t="str">
        <f>IF(Eingabe!J2="","",Eingabe!J2)</f>
        <v/>
      </c>
      <c r="N7" s="199" t="str">
        <f>IF(Eingabe!L2="","",Eingabe!L2)</f>
        <v/>
      </c>
      <c r="O7" s="200" t="str">
        <f>IF(N7="","",N7/($D$1+$F$1))</f>
        <v/>
      </c>
      <c r="P7" s="199" t="str">
        <f>IF(Eingabe!P2="","",Eingabe!P2)</f>
        <v/>
      </c>
      <c r="Q7" s="200" t="str">
        <f>IF(P7="","",P7/($D$1+$F$1))</f>
        <v/>
      </c>
      <c r="R7" s="203" t="str">
        <f>IF(Erlösbeteiligung!F16="","",Erlösbeteiligung!F16)</f>
        <v/>
      </c>
    </row>
    <row r="8" spans="1:21" s="75" customFormat="1" ht="18" customHeight="1" x14ac:dyDescent="0.2">
      <c r="A8" s="121" t="str">
        <f>IF(Eingabe!D3="","",Eingabe!D3)</f>
        <v/>
      </c>
      <c r="B8" s="264" t="str">
        <f>IF(Eingabe!E3="","",Eingabe!E3)</f>
        <v/>
      </c>
      <c r="C8" s="265" t="str">
        <f>IF(Eingabe!F3="","",Eingabe!F3)</f>
        <v/>
      </c>
      <c r="D8" s="143" t="str">
        <f t="shared" si="0"/>
        <v/>
      </c>
      <c r="E8" s="143" t="str">
        <f>IF($F$1="","",IF(Eingabe!G3="ja",C8/($D$1+$F$1),""))</f>
        <v/>
      </c>
      <c r="F8" s="266" t="str">
        <f t="shared" si="1"/>
        <v/>
      </c>
      <c r="G8" s="266" t="str">
        <f>IF(E8="","",IF(Eingabe!G3="ja",E8*$D$2,""))</f>
        <v/>
      </c>
      <c r="H8" s="144" t="str">
        <f>IF(D8="","",D8*Erlösbeteiligung!$C$7)</f>
        <v/>
      </c>
      <c r="I8" s="266" t="str">
        <f>IF(H8="","",Erlösbeteiligung!K17)</f>
        <v/>
      </c>
      <c r="J8" s="145" t="str">
        <f t="shared" ref="J8:J11" si="2">IF(I8="","",H8-I8)</f>
        <v/>
      </c>
      <c r="K8" s="185"/>
      <c r="L8" s="156" t="str">
        <f>IF(Eingabe!I3="","",Eingabe!I3)</f>
        <v/>
      </c>
      <c r="M8" s="256" t="str">
        <f>IF(Eingabe!J3="","",Eingabe!J3)</f>
        <v/>
      </c>
      <c r="N8" s="256" t="str">
        <f>IF(Eingabe!L3="","",Eingabe!L3)</f>
        <v/>
      </c>
      <c r="O8" s="146" t="str">
        <f>IF(N8="","",N8/($D$1+$F$1))</f>
        <v/>
      </c>
      <c r="P8" s="256" t="str">
        <f>IF(Eingabe!P3="","",Eingabe!P3)</f>
        <v/>
      </c>
      <c r="Q8" s="146" t="str">
        <f>IF(P8="","",P8/($D$1+$F$1))</f>
        <v/>
      </c>
      <c r="R8" s="147" t="str">
        <f>IF(Erlösbeteiligung!F17="","",Erlösbeteiligung!F17)</f>
        <v/>
      </c>
      <c r="S8" s="174"/>
      <c r="T8" s="174"/>
      <c r="U8" s="174"/>
    </row>
    <row r="9" spans="1:21" s="174" customFormat="1" ht="18" customHeight="1" x14ac:dyDescent="0.2">
      <c r="A9" s="205" t="str">
        <f>IF(Eingabe!D4="","",Eingabe!D4)</f>
        <v/>
      </c>
      <c r="B9" s="246" t="str">
        <f>IF(Eingabe!E4="","",Eingabe!E4)</f>
        <v/>
      </c>
      <c r="C9" s="249" t="str">
        <f>IF(Eingabe!F4="","",Eingabe!F4)</f>
        <v/>
      </c>
      <c r="D9" s="206" t="str">
        <f t="shared" si="0"/>
        <v/>
      </c>
      <c r="E9" s="206" t="str">
        <f>IF($F$1="","",IF(Eingabe!G4="ja",C9/($D$1+$F$1),""))</f>
        <v/>
      </c>
      <c r="F9" s="267" t="str">
        <f t="shared" si="1"/>
        <v/>
      </c>
      <c r="G9" s="267" t="str">
        <f>IF(E9="","",IF(Eingabe!G4="ja",E9*$D$2,""))</f>
        <v/>
      </c>
      <c r="H9" s="207" t="str">
        <f>IF(D9="","",D9*Erlösbeteiligung!$C$7)</f>
        <v/>
      </c>
      <c r="I9" s="267" t="str">
        <f>IF(H9="","",Erlösbeteiligung!K18)</f>
        <v/>
      </c>
      <c r="J9" s="208" t="str">
        <f t="shared" si="2"/>
        <v/>
      </c>
      <c r="K9" s="185"/>
      <c r="L9" s="209" t="str">
        <f>IF(Eingabe!I4="","",Eingabe!I4)</f>
        <v/>
      </c>
      <c r="M9" s="249" t="str">
        <f>IF(Eingabe!J4="","",Eingabe!J4)</f>
        <v/>
      </c>
      <c r="N9" s="249" t="str">
        <f>IF(Eingabe!L4="","",Eingabe!L4)</f>
        <v/>
      </c>
      <c r="O9" s="206" t="str">
        <f>IF(N9="","",N9/($D$1+$F$1))</f>
        <v/>
      </c>
      <c r="P9" s="249" t="str">
        <f>IF(Eingabe!P4="","",Eingabe!P4)</f>
        <v/>
      </c>
      <c r="Q9" s="206" t="str">
        <f t="shared" ref="Q9:Q53" si="3">IF(P9="","",P9/($D$1+$F$1))</f>
        <v/>
      </c>
      <c r="R9" s="208" t="str">
        <f>IF(Erlösbeteiligung!F18="","",Erlösbeteiligung!F18)</f>
        <v/>
      </c>
    </row>
    <row r="10" spans="1:21" s="75" customFormat="1" ht="18" customHeight="1" x14ac:dyDescent="0.2">
      <c r="A10" s="121" t="str">
        <f>IF(Eingabe!D5="","",Eingabe!D5)</f>
        <v/>
      </c>
      <c r="B10" s="264" t="str">
        <f>IF(Eingabe!E5="","",Eingabe!E5)</f>
        <v/>
      </c>
      <c r="C10" s="265" t="str">
        <f>IF(Eingabe!F5="","",Eingabe!F5)</f>
        <v/>
      </c>
      <c r="D10" s="143" t="str">
        <f t="shared" si="0"/>
        <v/>
      </c>
      <c r="E10" s="143" t="str">
        <f>IF($F$1="","",IF(Eingabe!G5="ja",C10/($D$1+$F$1),""))</f>
        <v/>
      </c>
      <c r="F10" s="266" t="str">
        <f t="shared" si="1"/>
        <v/>
      </c>
      <c r="G10" s="266" t="str">
        <f>IF(E10="","",IF(Eingabe!G5="ja",E10*$D$2,""))</f>
        <v/>
      </c>
      <c r="H10" s="144" t="str">
        <f>IF(D10="","",D10*Erlösbeteiligung!$C$7)</f>
        <v/>
      </c>
      <c r="I10" s="266" t="str">
        <f>IF(H10="","",Erlösbeteiligung!K19)</f>
        <v/>
      </c>
      <c r="J10" s="145" t="str">
        <f t="shared" si="2"/>
        <v/>
      </c>
      <c r="K10" s="185"/>
      <c r="L10" s="156" t="str">
        <f>IF(Eingabe!I5="","",Eingabe!I5)</f>
        <v/>
      </c>
      <c r="M10" s="256" t="str">
        <f>IF(Eingabe!J5="","",Eingabe!J5)</f>
        <v/>
      </c>
      <c r="N10" s="256" t="str">
        <f>IF(Eingabe!L5="","",Eingabe!L5)</f>
        <v/>
      </c>
      <c r="O10" s="146" t="str">
        <f t="shared" ref="O10:O53" si="4">IF(N10="","",N10/($D$1+$F$1))</f>
        <v/>
      </c>
      <c r="P10" s="256" t="str">
        <f>IF(Eingabe!P5="","",Eingabe!P5)</f>
        <v/>
      </c>
      <c r="Q10" s="146" t="str">
        <f t="shared" si="3"/>
        <v/>
      </c>
      <c r="R10" s="147" t="str">
        <f>IF(Erlösbeteiligung!F19="","",Erlösbeteiligung!F19)</f>
        <v/>
      </c>
      <c r="S10" s="174"/>
      <c r="T10" s="174"/>
      <c r="U10" s="174"/>
    </row>
    <row r="11" spans="1:21" s="174" customFormat="1" ht="18" customHeight="1" x14ac:dyDescent="0.2">
      <c r="A11" s="205" t="str">
        <f>IF(Eingabe!D6="","",Eingabe!D6)</f>
        <v/>
      </c>
      <c r="B11" s="246" t="str">
        <f>IF(Eingabe!E6="","",Eingabe!E6)</f>
        <v/>
      </c>
      <c r="C11" s="249" t="str">
        <f>IF(Eingabe!F6="","",Eingabe!F6)</f>
        <v/>
      </c>
      <c r="D11" s="206" t="str">
        <f t="shared" si="0"/>
        <v/>
      </c>
      <c r="E11" s="206" t="str">
        <f>IF($F$1="","",IF(Eingabe!G6="ja",C11/($D$1+$F$1),""))</f>
        <v/>
      </c>
      <c r="F11" s="267" t="str">
        <f t="shared" si="1"/>
        <v/>
      </c>
      <c r="G11" s="267" t="str">
        <f>IF(E11="","",IF(Eingabe!G6="ja",E11*$D$2,""))</f>
        <v/>
      </c>
      <c r="H11" s="207" t="str">
        <f>IF(D11="","",D11*Erlösbeteiligung!$C$7)</f>
        <v/>
      </c>
      <c r="I11" s="267" t="str">
        <f>IF(H11="","",Erlösbeteiligung!K20)</f>
        <v/>
      </c>
      <c r="J11" s="208" t="str">
        <f t="shared" si="2"/>
        <v/>
      </c>
      <c r="K11" s="185"/>
      <c r="L11" s="209" t="str">
        <f>IF(Eingabe!I6="","",Eingabe!I6)</f>
        <v/>
      </c>
      <c r="M11" s="249" t="str">
        <f>IF(Eingabe!J6="","",Eingabe!J6)</f>
        <v/>
      </c>
      <c r="N11" s="249" t="str">
        <f>IF(Eingabe!L6="","",Eingabe!L6)</f>
        <v/>
      </c>
      <c r="O11" s="206" t="str">
        <f t="shared" si="4"/>
        <v/>
      </c>
      <c r="P11" s="249" t="str">
        <f>IF(Eingabe!P6="","",Eingabe!P6)</f>
        <v/>
      </c>
      <c r="Q11" s="206" t="str">
        <f t="shared" si="3"/>
        <v/>
      </c>
      <c r="R11" s="208" t="str">
        <f>IF(Erlösbeteiligung!F20="","",Erlösbeteiligung!F20)</f>
        <v/>
      </c>
    </row>
    <row r="12" spans="1:21" s="75" customFormat="1" ht="18" customHeight="1" x14ac:dyDescent="0.2">
      <c r="A12" s="121" t="str">
        <f>IF(Eingabe!D7="","",Eingabe!D7)</f>
        <v/>
      </c>
      <c r="B12" s="264" t="str">
        <f>IF(Eingabe!E7="","",Eingabe!E7)</f>
        <v/>
      </c>
      <c r="C12" s="265" t="str">
        <f>IF(Eingabe!F7="","",Eingabe!F7)</f>
        <v/>
      </c>
      <c r="D12" s="143" t="str">
        <f t="shared" si="0"/>
        <v/>
      </c>
      <c r="E12" s="143" t="str">
        <f>IF($F$1="","",IF(Eingabe!G7="ja",C12/($D$1+$F$1),""))</f>
        <v/>
      </c>
      <c r="F12" s="266" t="str">
        <f t="shared" si="1"/>
        <v/>
      </c>
      <c r="G12" s="266" t="str">
        <f>IF(E12="","",IF(Eingabe!G7="ja",E12*$D$2,""))</f>
        <v/>
      </c>
      <c r="H12" s="144" t="str">
        <f>IF(D12="","",D12*Erlösbeteiligung!$C$7)</f>
        <v/>
      </c>
      <c r="I12" s="266" t="str">
        <f>IF(H12="","",Erlösbeteiligung!K21)</f>
        <v/>
      </c>
      <c r="J12" s="145" t="str">
        <f>IF(I12="","",Erlösbeteiligung!L21)</f>
        <v/>
      </c>
      <c r="K12" s="185"/>
      <c r="L12" s="156" t="str">
        <f>IF(Eingabe!I7="","",Eingabe!I7)</f>
        <v/>
      </c>
      <c r="M12" s="256" t="str">
        <f>IF(Eingabe!J7="","",Eingabe!J7)</f>
        <v/>
      </c>
      <c r="N12" s="256" t="str">
        <f>IF(Eingabe!L7="","",Eingabe!L7)</f>
        <v/>
      </c>
      <c r="O12" s="146" t="str">
        <f t="shared" si="4"/>
        <v/>
      </c>
      <c r="P12" s="256" t="str">
        <f>IF(Eingabe!P7="","",Eingabe!P7)</f>
        <v/>
      </c>
      <c r="Q12" s="146" t="str">
        <f t="shared" si="3"/>
        <v/>
      </c>
      <c r="R12" s="147" t="str">
        <f>IF(Erlösbeteiligung!F21="","",Erlösbeteiligung!F21)</f>
        <v/>
      </c>
      <c r="S12" s="174"/>
      <c r="T12" s="174"/>
      <c r="U12" s="174"/>
    </row>
    <row r="13" spans="1:21" s="174" customFormat="1" ht="18" customHeight="1" x14ac:dyDescent="0.2">
      <c r="A13" s="205" t="str">
        <f>IF(Eingabe!D8="","",Eingabe!D8)</f>
        <v/>
      </c>
      <c r="B13" s="246" t="str">
        <f>IF(Eingabe!E8="","",Eingabe!E8)</f>
        <v/>
      </c>
      <c r="C13" s="249" t="str">
        <f>IF(Eingabe!F8="","",Eingabe!F8)</f>
        <v/>
      </c>
      <c r="D13" s="206" t="str">
        <f t="shared" si="0"/>
        <v/>
      </c>
      <c r="E13" s="206" t="str">
        <f>IF($F$1="","",IF(Eingabe!G8="ja",C13/($D$1+$F$1),""))</f>
        <v/>
      </c>
      <c r="F13" s="267" t="str">
        <f t="shared" si="1"/>
        <v/>
      </c>
      <c r="G13" s="267" t="str">
        <f>IF(E13="","",IF(Eingabe!G8="ja",E13*$D$2,""))</f>
        <v/>
      </c>
      <c r="H13" s="207" t="str">
        <f>IF(D13="","",D13*Erlösbeteiligung!$C$7)</f>
        <v/>
      </c>
      <c r="I13" s="267" t="str">
        <f>IF(H13="","",Erlösbeteiligung!K22)</f>
        <v/>
      </c>
      <c r="J13" s="208" t="str">
        <f>IF(I13="","",Erlösbeteiligung!L22)</f>
        <v/>
      </c>
      <c r="K13" s="185"/>
      <c r="L13" s="209" t="str">
        <f>IF(Eingabe!I8="","",Eingabe!I8)</f>
        <v/>
      </c>
      <c r="M13" s="249" t="str">
        <f>IF(Eingabe!J8="","",Eingabe!J8)</f>
        <v/>
      </c>
      <c r="N13" s="249" t="str">
        <f>IF(Eingabe!L8="","",Eingabe!L8)</f>
        <v/>
      </c>
      <c r="O13" s="206" t="str">
        <f t="shared" si="4"/>
        <v/>
      </c>
      <c r="P13" s="249" t="str">
        <f>IF(Eingabe!P8="","",Eingabe!P8)</f>
        <v/>
      </c>
      <c r="Q13" s="206" t="str">
        <f t="shared" si="3"/>
        <v/>
      </c>
      <c r="R13" s="208" t="str">
        <f>IF(Erlösbeteiligung!F22="","",Erlösbeteiligung!F22)</f>
        <v/>
      </c>
    </row>
    <row r="14" spans="1:21" s="75" customFormat="1" ht="18" customHeight="1" x14ac:dyDescent="0.2">
      <c r="A14" s="121" t="str">
        <f>IF(Eingabe!D9="","",Eingabe!D9)</f>
        <v/>
      </c>
      <c r="B14" s="264" t="str">
        <f>IF(Eingabe!E9="","",Eingabe!E9)</f>
        <v/>
      </c>
      <c r="C14" s="265" t="str">
        <f>IF(Eingabe!F9="","",Eingabe!F9)</f>
        <v/>
      </c>
      <c r="D14" s="143" t="str">
        <f t="shared" ref="D14:D55" si="5">IF(C14="","",C14/$D$1)</f>
        <v/>
      </c>
      <c r="E14" s="143" t="str">
        <f>IF($F$1="","",IF(Eingabe!G9="ja",C14/($D$1+$F$1),""))</f>
        <v/>
      </c>
      <c r="F14" s="266" t="str">
        <f t="shared" si="1"/>
        <v/>
      </c>
      <c r="G14" s="266" t="str">
        <f>IF(E14="","",IF(Eingabe!G9="ja",E14*$D$2,""))</f>
        <v/>
      </c>
      <c r="H14" s="144" t="str">
        <f>IF(D14="","",D14*Erlösbeteiligung!$C$7)</f>
        <v/>
      </c>
      <c r="I14" s="266" t="str">
        <f>IF(H14="","",Erlösbeteiligung!K23)</f>
        <v/>
      </c>
      <c r="J14" s="145" t="str">
        <f>IF(I14="","",Erlösbeteiligung!L23)</f>
        <v/>
      </c>
      <c r="K14" s="185"/>
      <c r="L14" s="156" t="str">
        <f>IF(Eingabe!I9="","",Eingabe!I9)</f>
        <v/>
      </c>
      <c r="M14" s="256" t="str">
        <f>IF(Eingabe!J9="","",Eingabe!J9)</f>
        <v/>
      </c>
      <c r="N14" s="256" t="str">
        <f>IF(Eingabe!L9="","",Eingabe!L9)</f>
        <v/>
      </c>
      <c r="O14" s="146" t="str">
        <f t="shared" si="4"/>
        <v/>
      </c>
      <c r="P14" s="256" t="str">
        <f>IF(Eingabe!P9="","",Eingabe!P9)</f>
        <v/>
      </c>
      <c r="Q14" s="146" t="str">
        <f t="shared" si="3"/>
        <v/>
      </c>
      <c r="R14" s="147" t="str">
        <f>IF(Erlösbeteiligung!F23="","",Erlösbeteiligung!F23)</f>
        <v/>
      </c>
      <c r="S14" s="174"/>
      <c r="T14" s="174"/>
      <c r="U14" s="174"/>
    </row>
    <row r="15" spans="1:21" s="174" customFormat="1" ht="18" customHeight="1" x14ac:dyDescent="0.2">
      <c r="A15" s="205" t="str">
        <f>IF(Eingabe!D10="","",Eingabe!D10)</f>
        <v/>
      </c>
      <c r="B15" s="246" t="str">
        <f>IF(Eingabe!E10="","",Eingabe!E10)</f>
        <v/>
      </c>
      <c r="C15" s="249" t="str">
        <f>IF(Eingabe!F10="","",Eingabe!F10)</f>
        <v/>
      </c>
      <c r="D15" s="206" t="str">
        <f t="shared" si="5"/>
        <v/>
      </c>
      <c r="E15" s="206" t="str">
        <f>IF($F$1="","",IF(Eingabe!G10="ja",C15/($D$1+$F$1),""))</f>
        <v/>
      </c>
      <c r="F15" s="267" t="str">
        <f t="shared" si="1"/>
        <v/>
      </c>
      <c r="G15" s="267" t="str">
        <f>IF(E15="","",IF(Eingabe!G10="ja",E15*$D$2,""))</f>
        <v/>
      </c>
      <c r="H15" s="207" t="str">
        <f>IF(D15="","",D15*Erlösbeteiligung!$C$7)</f>
        <v/>
      </c>
      <c r="I15" s="267" t="str">
        <f>IF(H15="","",Erlösbeteiligung!K24)</f>
        <v/>
      </c>
      <c r="J15" s="208" t="str">
        <f>IF(I15="","",Erlösbeteiligung!L24)</f>
        <v/>
      </c>
      <c r="K15" s="185"/>
      <c r="L15" s="209" t="str">
        <f>IF(Eingabe!I10="","",Eingabe!I10)</f>
        <v/>
      </c>
      <c r="M15" s="249" t="str">
        <f>IF(Eingabe!J10="","",Eingabe!J10)</f>
        <v/>
      </c>
      <c r="N15" s="249" t="str">
        <f>IF(Eingabe!L10="","",Eingabe!L10)</f>
        <v/>
      </c>
      <c r="O15" s="206" t="str">
        <f t="shared" si="4"/>
        <v/>
      </c>
      <c r="P15" s="249" t="str">
        <f>IF(Eingabe!P10="","",Eingabe!P10)</f>
        <v/>
      </c>
      <c r="Q15" s="206" t="str">
        <f t="shared" si="3"/>
        <v/>
      </c>
      <c r="R15" s="208" t="str">
        <f>IF(Erlösbeteiligung!F24="","",Erlösbeteiligung!F24)</f>
        <v/>
      </c>
    </row>
    <row r="16" spans="1:21" s="75" customFormat="1" ht="18" customHeight="1" x14ac:dyDescent="0.2">
      <c r="A16" s="121" t="str">
        <f>IF(Eingabe!D11="","",Eingabe!D11)</f>
        <v/>
      </c>
      <c r="B16" s="264" t="str">
        <f>IF(Eingabe!E11="","",Eingabe!E11)</f>
        <v/>
      </c>
      <c r="C16" s="265" t="str">
        <f>IF(Eingabe!F11="","",Eingabe!F11)</f>
        <v/>
      </c>
      <c r="D16" s="143" t="str">
        <f t="shared" si="5"/>
        <v/>
      </c>
      <c r="E16" s="143" t="str">
        <f>IF($F$1="","",IF(Eingabe!G11="ja",C16/($D$1+$F$1),""))</f>
        <v/>
      </c>
      <c r="F16" s="266" t="str">
        <f t="shared" si="1"/>
        <v/>
      </c>
      <c r="G16" s="266" t="str">
        <f>IF(E16="","",IF(Eingabe!G11="ja",E16*$D$2,""))</f>
        <v/>
      </c>
      <c r="H16" s="144" t="str">
        <f>IF(D16="","",D16*Erlösbeteiligung!$C$7)</f>
        <v/>
      </c>
      <c r="I16" s="266" t="str">
        <f>IF(H16="","",Erlösbeteiligung!K25)</f>
        <v/>
      </c>
      <c r="J16" s="145" t="str">
        <f>IF(I16="","",Erlösbeteiligung!L25)</f>
        <v/>
      </c>
      <c r="K16" s="185"/>
      <c r="L16" s="156" t="str">
        <f>IF(Eingabe!I11="","",Eingabe!I11)</f>
        <v/>
      </c>
      <c r="M16" s="256" t="str">
        <f>IF(Eingabe!J11="","",Eingabe!J11)</f>
        <v/>
      </c>
      <c r="N16" s="256" t="str">
        <f>IF(Eingabe!L11="","",Eingabe!L11)</f>
        <v/>
      </c>
      <c r="O16" s="146" t="str">
        <f t="shared" si="4"/>
        <v/>
      </c>
      <c r="P16" s="256" t="str">
        <f>IF(Eingabe!P11="","",Eingabe!P11)</f>
        <v/>
      </c>
      <c r="Q16" s="146" t="str">
        <f t="shared" si="3"/>
        <v/>
      </c>
      <c r="R16" s="147" t="str">
        <f>IF(Erlösbeteiligung!F25="","",Erlösbeteiligung!F25)</f>
        <v/>
      </c>
      <c r="S16" s="174"/>
      <c r="T16" s="174"/>
      <c r="U16" s="174"/>
    </row>
    <row r="17" spans="1:21" s="174" customFormat="1" ht="18" customHeight="1" x14ac:dyDescent="0.2">
      <c r="A17" s="205" t="str">
        <f>IF(Eingabe!D12="","",Eingabe!D12)</f>
        <v/>
      </c>
      <c r="B17" s="246" t="str">
        <f>IF(Eingabe!E12="","",Eingabe!E12)</f>
        <v/>
      </c>
      <c r="C17" s="249" t="str">
        <f>IF(Eingabe!F12="","",Eingabe!F12)</f>
        <v/>
      </c>
      <c r="D17" s="206" t="str">
        <f t="shared" si="5"/>
        <v/>
      </c>
      <c r="E17" s="206" t="str">
        <f>IF($F$1="","",IF(Eingabe!G12="ja",C17/($D$1+$F$1),""))</f>
        <v/>
      </c>
      <c r="F17" s="267" t="str">
        <f t="shared" si="1"/>
        <v/>
      </c>
      <c r="G17" s="267" t="str">
        <f>IF(E17="","",IF(Eingabe!G12="ja",E17*$D$2,""))</f>
        <v/>
      </c>
      <c r="H17" s="207" t="str">
        <f>IF(D17="","",D17*Erlösbeteiligung!$C$7)</f>
        <v/>
      </c>
      <c r="I17" s="267" t="str">
        <f>IF(H17="","",Erlösbeteiligung!K26)</f>
        <v/>
      </c>
      <c r="J17" s="208" t="str">
        <f>IF(I17="","",Erlösbeteiligung!L26)</f>
        <v/>
      </c>
      <c r="K17" s="185"/>
      <c r="L17" s="209" t="str">
        <f>IF(Eingabe!I12="","",Eingabe!I12)</f>
        <v/>
      </c>
      <c r="M17" s="249" t="str">
        <f>IF(Eingabe!J12="","",Eingabe!J12)</f>
        <v/>
      </c>
      <c r="N17" s="249" t="str">
        <f>IF(Eingabe!L12="","",Eingabe!L12)</f>
        <v/>
      </c>
      <c r="O17" s="206" t="str">
        <f t="shared" si="4"/>
        <v/>
      </c>
      <c r="P17" s="249" t="str">
        <f>IF(Eingabe!P12="","",Eingabe!P12)</f>
        <v/>
      </c>
      <c r="Q17" s="206" t="str">
        <f t="shared" si="3"/>
        <v/>
      </c>
      <c r="R17" s="208" t="str">
        <f>IF(Erlösbeteiligung!F26="","",Erlösbeteiligung!F26)</f>
        <v/>
      </c>
    </row>
    <row r="18" spans="1:21" s="75" customFormat="1" ht="18" customHeight="1" x14ac:dyDescent="0.2">
      <c r="A18" s="121" t="str">
        <f>IF(Eingabe!D13="","",Eingabe!D13)</f>
        <v/>
      </c>
      <c r="B18" s="264" t="str">
        <f>IF(Eingabe!E13="","",Eingabe!E13)</f>
        <v/>
      </c>
      <c r="C18" s="265" t="str">
        <f>IF(Eingabe!F13="","",Eingabe!F13)</f>
        <v/>
      </c>
      <c r="D18" s="143" t="str">
        <f t="shared" si="5"/>
        <v/>
      </c>
      <c r="E18" s="143" t="str">
        <f>IF($F$1="","",IF(Eingabe!G13="ja",C18/($D$1+$F$1),""))</f>
        <v/>
      </c>
      <c r="F18" s="266" t="str">
        <f t="shared" si="1"/>
        <v/>
      </c>
      <c r="G18" s="266" t="str">
        <f>IF(E18="","",IF(Eingabe!G13="ja",E18*$D$2,""))</f>
        <v/>
      </c>
      <c r="H18" s="144" t="str">
        <f>IF(D18="","",D18*Erlösbeteiligung!$C$7)</f>
        <v/>
      </c>
      <c r="I18" s="266" t="str">
        <f>IF(H18="","",Erlösbeteiligung!K27)</f>
        <v/>
      </c>
      <c r="J18" s="145" t="str">
        <f>IF(I18="","",Erlösbeteiligung!L27)</f>
        <v/>
      </c>
      <c r="K18" s="185"/>
      <c r="L18" s="156" t="str">
        <f>IF(Eingabe!I13="","",Eingabe!I13)</f>
        <v/>
      </c>
      <c r="M18" s="256" t="str">
        <f>IF(Eingabe!J13="","",Eingabe!J13)</f>
        <v/>
      </c>
      <c r="N18" s="256" t="str">
        <f>IF(Eingabe!L13="","",Eingabe!L13)</f>
        <v/>
      </c>
      <c r="O18" s="146" t="str">
        <f t="shared" si="4"/>
        <v/>
      </c>
      <c r="P18" s="256" t="str">
        <f>IF(Eingabe!P13="","",Eingabe!P13)</f>
        <v/>
      </c>
      <c r="Q18" s="146" t="str">
        <f t="shared" si="3"/>
        <v/>
      </c>
      <c r="R18" s="147" t="str">
        <f>IF(Erlösbeteiligung!F27="","",Erlösbeteiligung!F27)</f>
        <v/>
      </c>
      <c r="S18" s="174"/>
      <c r="T18" s="174"/>
      <c r="U18" s="174"/>
    </row>
    <row r="19" spans="1:21" s="174" customFormat="1" ht="18" customHeight="1" x14ac:dyDescent="0.2">
      <c r="A19" s="205" t="str">
        <f>IF(Eingabe!D14="","",Eingabe!D14)</f>
        <v/>
      </c>
      <c r="B19" s="246" t="str">
        <f>IF(Eingabe!E14="","",Eingabe!E14)</f>
        <v/>
      </c>
      <c r="C19" s="249" t="str">
        <f>IF(Eingabe!F14="","",Eingabe!F14)</f>
        <v/>
      </c>
      <c r="D19" s="206" t="str">
        <f t="shared" si="5"/>
        <v/>
      </c>
      <c r="E19" s="206" t="str">
        <f>IF($F$1="","",IF(Eingabe!G14="ja",C19/($D$1+$F$1),""))</f>
        <v/>
      </c>
      <c r="F19" s="267" t="str">
        <f t="shared" si="1"/>
        <v/>
      </c>
      <c r="G19" s="267" t="str">
        <f>IF(E19="","",IF(Eingabe!G14="ja",E19*$D$2,""))</f>
        <v/>
      </c>
      <c r="H19" s="207" t="str">
        <f>IF(D19="","",D19*Erlösbeteiligung!$C$7)</f>
        <v/>
      </c>
      <c r="I19" s="267" t="str">
        <f>IF(H19="","",Erlösbeteiligung!K28)</f>
        <v/>
      </c>
      <c r="J19" s="208" t="str">
        <f>IF(I19="","",Erlösbeteiligung!L28)</f>
        <v/>
      </c>
      <c r="K19" s="185"/>
      <c r="L19" s="209" t="str">
        <f>IF(Eingabe!I14="","",Eingabe!I14)</f>
        <v/>
      </c>
      <c r="M19" s="249" t="str">
        <f>IF(Eingabe!J14="","",Eingabe!J14)</f>
        <v/>
      </c>
      <c r="N19" s="249" t="str">
        <f>IF(Eingabe!L14="","",Eingabe!L14)</f>
        <v/>
      </c>
      <c r="O19" s="206" t="str">
        <f t="shared" si="4"/>
        <v/>
      </c>
      <c r="P19" s="249" t="str">
        <f>IF(Eingabe!P14="","",Eingabe!P14)</f>
        <v/>
      </c>
      <c r="Q19" s="206" t="str">
        <f t="shared" si="3"/>
        <v/>
      </c>
      <c r="R19" s="208" t="str">
        <f>IF(Erlösbeteiligung!F28="","",Erlösbeteiligung!F28)</f>
        <v/>
      </c>
    </row>
    <row r="20" spans="1:21" s="75" customFormat="1" ht="18" customHeight="1" x14ac:dyDescent="0.2">
      <c r="A20" s="121" t="str">
        <f>IF(Eingabe!D15="","",Eingabe!D15)</f>
        <v/>
      </c>
      <c r="B20" s="264" t="str">
        <f>IF(Eingabe!E15="","",Eingabe!E15)</f>
        <v/>
      </c>
      <c r="C20" s="265" t="str">
        <f>IF(Eingabe!F15="","",Eingabe!F15)</f>
        <v/>
      </c>
      <c r="D20" s="143" t="str">
        <f t="shared" si="5"/>
        <v/>
      </c>
      <c r="E20" s="143" t="str">
        <f>IF($F$1="","",IF(Eingabe!G15="ja",C20/($D$1+$F$1),""))</f>
        <v/>
      </c>
      <c r="F20" s="266" t="str">
        <f t="shared" si="1"/>
        <v/>
      </c>
      <c r="G20" s="266" t="str">
        <f>IF(E20="","",IF(Eingabe!G15="ja",E20*$D$2,""))</f>
        <v/>
      </c>
      <c r="H20" s="144" t="str">
        <f>IF(D20="","",D20*Erlösbeteiligung!$C$7)</f>
        <v/>
      </c>
      <c r="I20" s="266" t="str">
        <f>IF(H20="","",Erlösbeteiligung!K29)</f>
        <v/>
      </c>
      <c r="J20" s="145" t="str">
        <f>IF(I20="","",Erlösbeteiligung!L29)</f>
        <v/>
      </c>
      <c r="K20" s="185"/>
      <c r="L20" s="156" t="str">
        <f>IF(Eingabe!I15="","",Eingabe!I15)</f>
        <v/>
      </c>
      <c r="M20" s="256" t="str">
        <f>IF(Eingabe!J15="","",Eingabe!J15)</f>
        <v/>
      </c>
      <c r="N20" s="256" t="str">
        <f>IF(Eingabe!L15="","",Eingabe!L15)</f>
        <v/>
      </c>
      <c r="O20" s="146" t="str">
        <f t="shared" si="4"/>
        <v/>
      </c>
      <c r="P20" s="256" t="str">
        <f>IF(Eingabe!P15="","",Eingabe!P15)</f>
        <v/>
      </c>
      <c r="Q20" s="146" t="str">
        <f t="shared" si="3"/>
        <v/>
      </c>
      <c r="R20" s="147" t="str">
        <f>IF(Erlösbeteiligung!F29="","",Erlösbeteiligung!F29)</f>
        <v/>
      </c>
      <c r="S20" s="174"/>
      <c r="T20" s="174"/>
      <c r="U20" s="174"/>
    </row>
    <row r="21" spans="1:21" s="174" customFormat="1" ht="18" customHeight="1" x14ac:dyDescent="0.2">
      <c r="A21" s="205" t="str">
        <f>IF(Eingabe!D16="","",Eingabe!D16)</f>
        <v/>
      </c>
      <c r="B21" s="246" t="str">
        <f>IF(Eingabe!E16="","",Eingabe!E16)</f>
        <v/>
      </c>
      <c r="C21" s="249" t="str">
        <f>IF(Eingabe!F16="","",Eingabe!F16)</f>
        <v/>
      </c>
      <c r="D21" s="206" t="str">
        <f t="shared" si="5"/>
        <v/>
      </c>
      <c r="E21" s="206" t="str">
        <f>IF($F$1="","",IF(Eingabe!G16="ja",C21/($D$1+$F$1),""))</f>
        <v/>
      </c>
      <c r="F21" s="267" t="str">
        <f t="shared" si="1"/>
        <v/>
      </c>
      <c r="G21" s="267" t="str">
        <f>IF(E21="","",IF(Eingabe!G16="ja",E21*$D$2,""))</f>
        <v/>
      </c>
      <c r="H21" s="207" t="str">
        <f>IF(D21="","",D21*Erlösbeteiligung!$C$7)</f>
        <v/>
      </c>
      <c r="I21" s="267" t="str">
        <f>IF(H21="","",Erlösbeteiligung!K30)</f>
        <v/>
      </c>
      <c r="J21" s="208" t="str">
        <f>IF(I21="","",Erlösbeteiligung!L30)</f>
        <v/>
      </c>
      <c r="K21" s="185"/>
      <c r="L21" s="209" t="str">
        <f>IF(Eingabe!I16="","",Eingabe!I16)</f>
        <v/>
      </c>
      <c r="M21" s="249" t="str">
        <f>IF(Eingabe!J16="","",Eingabe!J16)</f>
        <v/>
      </c>
      <c r="N21" s="249" t="str">
        <f>IF(Eingabe!L16="","",Eingabe!L16)</f>
        <v/>
      </c>
      <c r="O21" s="206" t="str">
        <f t="shared" si="4"/>
        <v/>
      </c>
      <c r="P21" s="249" t="str">
        <f>IF(Eingabe!P16="","",Eingabe!P16)</f>
        <v/>
      </c>
      <c r="Q21" s="206" t="str">
        <f t="shared" si="3"/>
        <v/>
      </c>
      <c r="R21" s="208" t="str">
        <f>IF(Erlösbeteiligung!F30="","",Erlösbeteiligung!F30)</f>
        <v/>
      </c>
    </row>
    <row r="22" spans="1:21" s="75" customFormat="1" ht="18" customHeight="1" x14ac:dyDescent="0.2">
      <c r="A22" s="121" t="str">
        <f>IF(Eingabe!D17="","",Eingabe!D17)</f>
        <v/>
      </c>
      <c r="B22" s="264" t="str">
        <f>IF(Eingabe!E17="","",Eingabe!E17)</f>
        <v/>
      </c>
      <c r="C22" s="265" t="str">
        <f>IF(Eingabe!F17="","",Eingabe!F17)</f>
        <v/>
      </c>
      <c r="D22" s="143" t="str">
        <f t="shared" si="5"/>
        <v/>
      </c>
      <c r="E22" s="143" t="str">
        <f>IF($F$1="","",IF(Eingabe!G17="ja",C22/($D$1+$F$1),""))</f>
        <v/>
      </c>
      <c r="F22" s="266" t="str">
        <f t="shared" si="1"/>
        <v/>
      </c>
      <c r="G22" s="266" t="str">
        <f>IF(E22="","",IF(Eingabe!G17="ja",E22*$D$2,""))</f>
        <v/>
      </c>
      <c r="H22" s="144" t="str">
        <f>IF(D22="","",D22*Erlösbeteiligung!$C$7)</f>
        <v/>
      </c>
      <c r="I22" s="266" t="str">
        <f>IF(H22="","",Erlösbeteiligung!K31)</f>
        <v/>
      </c>
      <c r="J22" s="145" t="str">
        <f>IF(I22="","",Erlösbeteiligung!L31)</f>
        <v/>
      </c>
      <c r="K22" s="185"/>
      <c r="L22" s="156" t="str">
        <f>IF(Eingabe!I17="","",Eingabe!I17)</f>
        <v/>
      </c>
      <c r="M22" s="256" t="str">
        <f>IF(Eingabe!J17="","",Eingabe!J17)</f>
        <v/>
      </c>
      <c r="N22" s="256" t="str">
        <f>IF(Eingabe!L17="","",Eingabe!L17)</f>
        <v/>
      </c>
      <c r="O22" s="146" t="str">
        <f t="shared" si="4"/>
        <v/>
      </c>
      <c r="P22" s="256" t="str">
        <f>IF(Eingabe!P17="","",Eingabe!P17)</f>
        <v/>
      </c>
      <c r="Q22" s="146" t="str">
        <f t="shared" si="3"/>
        <v/>
      </c>
      <c r="R22" s="147" t="str">
        <f>IF(Erlösbeteiligung!F31="","",Erlösbeteiligung!F31)</f>
        <v/>
      </c>
      <c r="S22" s="174"/>
      <c r="T22" s="174"/>
      <c r="U22" s="174"/>
    </row>
    <row r="23" spans="1:21" s="174" customFormat="1" ht="18" customHeight="1" x14ac:dyDescent="0.2">
      <c r="A23" s="205" t="str">
        <f>IF(Eingabe!D18="","",Eingabe!D18)</f>
        <v/>
      </c>
      <c r="B23" s="246" t="str">
        <f>IF(Eingabe!E18="","",Eingabe!E18)</f>
        <v/>
      </c>
      <c r="C23" s="249" t="str">
        <f>IF(Eingabe!F18="","",Eingabe!F18)</f>
        <v/>
      </c>
      <c r="D23" s="206" t="str">
        <f t="shared" si="5"/>
        <v/>
      </c>
      <c r="E23" s="206" t="str">
        <f>IF($F$1="","",IF(Eingabe!G18="ja",C23/($D$1+$F$1),""))</f>
        <v/>
      </c>
      <c r="F23" s="267" t="str">
        <f t="shared" si="1"/>
        <v/>
      </c>
      <c r="G23" s="267" t="str">
        <f>IF(E23="","",IF(Eingabe!G18="ja",E23*$D$2,""))</f>
        <v/>
      </c>
      <c r="H23" s="207" t="str">
        <f>IF(D23="","",D23*Erlösbeteiligung!$C$7)</f>
        <v/>
      </c>
      <c r="I23" s="267" t="str">
        <f>IF(H23="","",Erlösbeteiligung!K32)</f>
        <v/>
      </c>
      <c r="J23" s="208" t="str">
        <f>IF(I23="","",Erlösbeteiligung!L32)</f>
        <v/>
      </c>
      <c r="K23" s="185"/>
      <c r="L23" s="209" t="str">
        <f>IF(Eingabe!I18="","",Eingabe!I18)</f>
        <v/>
      </c>
      <c r="M23" s="249" t="str">
        <f>IF(Eingabe!J18="","",Eingabe!J18)</f>
        <v/>
      </c>
      <c r="N23" s="249" t="str">
        <f>IF(Eingabe!L18="","",Eingabe!L18)</f>
        <v/>
      </c>
      <c r="O23" s="206" t="str">
        <f t="shared" si="4"/>
        <v/>
      </c>
      <c r="P23" s="249" t="str">
        <f>IF(Eingabe!P18="","",Eingabe!P18)</f>
        <v/>
      </c>
      <c r="Q23" s="206" t="str">
        <f t="shared" si="3"/>
        <v/>
      </c>
      <c r="R23" s="208" t="str">
        <f>IF(Erlösbeteiligung!F32="","",Erlösbeteiligung!F32)</f>
        <v/>
      </c>
    </row>
    <row r="24" spans="1:21" s="174" customFormat="1" ht="18" customHeight="1" x14ac:dyDescent="0.2">
      <c r="A24" s="121" t="str">
        <f>IF(Eingabe!D19="","",Eingabe!D19)</f>
        <v/>
      </c>
      <c r="B24" s="264" t="str">
        <f>IF(Eingabe!E19="","",Eingabe!E19)</f>
        <v/>
      </c>
      <c r="C24" s="265" t="str">
        <f>IF(Eingabe!F19="","",Eingabe!F19)</f>
        <v/>
      </c>
      <c r="D24" s="143" t="str">
        <f t="shared" ref="D24:D34" si="6">IF(C24="","",C24/$D$1)</f>
        <v/>
      </c>
      <c r="E24" s="143" t="str">
        <f>IF($F$1="","",IF(Eingabe!G19="ja",C24/($D$1+$F$1),""))</f>
        <v/>
      </c>
      <c r="F24" s="266" t="str">
        <f t="shared" ref="F24:F34" si="7">IF(D24="","",D24*$D$2)</f>
        <v/>
      </c>
      <c r="G24" s="266" t="str">
        <f>IF(E24="","",IF(Eingabe!G19="ja",E24*$D$2,""))</f>
        <v/>
      </c>
      <c r="H24" s="144" t="str">
        <f>IF(D24="","",D24*Erlösbeteiligung!$C$7)</f>
        <v/>
      </c>
      <c r="I24" s="266" t="str">
        <f>IF(H24="","",Erlösbeteiligung!K33)</f>
        <v/>
      </c>
      <c r="J24" s="145" t="str">
        <f>IF(I24="","",Erlösbeteiligung!L33)</f>
        <v/>
      </c>
      <c r="K24" s="185"/>
      <c r="L24" s="156" t="str">
        <f>IF(Eingabe!I19="","",Eingabe!I19)</f>
        <v/>
      </c>
      <c r="M24" s="256" t="str">
        <f>IF(Eingabe!J19="","",Eingabe!J19)</f>
        <v/>
      </c>
      <c r="N24" s="256" t="str">
        <f>IF(Eingabe!L19="","",Eingabe!L19)</f>
        <v/>
      </c>
      <c r="O24" s="146" t="str">
        <f t="shared" ref="O24:O35" si="8">IF(N24="","",N24/($D$1+$F$1))</f>
        <v/>
      </c>
      <c r="P24" s="256" t="str">
        <f>IF(Eingabe!P19="","",Eingabe!P19)</f>
        <v/>
      </c>
      <c r="Q24" s="146" t="str">
        <f t="shared" ref="Q24:Q35" si="9">IF(P24="","",P24/($D$1+$F$1))</f>
        <v/>
      </c>
      <c r="R24" s="147" t="str">
        <f>IF(Erlösbeteiligung!F33="","",Erlösbeteiligung!F33)</f>
        <v/>
      </c>
    </row>
    <row r="25" spans="1:21" s="75" customFormat="1" ht="18" customHeight="1" x14ac:dyDescent="0.2">
      <c r="A25" s="205" t="str">
        <f>IF(Eingabe!D20="","",Eingabe!D20)</f>
        <v/>
      </c>
      <c r="B25" s="246" t="str">
        <f>IF(Eingabe!E20="","",Eingabe!E20)</f>
        <v/>
      </c>
      <c r="C25" s="249" t="str">
        <f>IF(Eingabe!F20="","",Eingabe!F20)</f>
        <v/>
      </c>
      <c r="D25" s="206" t="str">
        <f t="shared" si="6"/>
        <v/>
      </c>
      <c r="E25" s="206" t="str">
        <f>IF($F$1="","",IF(Eingabe!G20="ja",C25/($D$1+$F$1),""))</f>
        <v/>
      </c>
      <c r="F25" s="267" t="str">
        <f t="shared" si="7"/>
        <v/>
      </c>
      <c r="G25" s="267" t="str">
        <f>IF(E25="","",IF(Eingabe!G20="ja",E25*$D$2,""))</f>
        <v/>
      </c>
      <c r="H25" s="207" t="str">
        <f>IF(D25="","",D25*Erlösbeteiligung!$C$7)</f>
        <v/>
      </c>
      <c r="I25" s="267" t="str">
        <f>IF(H25="","",Erlösbeteiligung!K34)</f>
        <v/>
      </c>
      <c r="J25" s="208" t="str">
        <f>IF(I25="","",Erlösbeteiligung!L34)</f>
        <v/>
      </c>
      <c r="K25" s="185"/>
      <c r="L25" s="209" t="str">
        <f>IF(Eingabe!I20="","",Eingabe!I20)</f>
        <v/>
      </c>
      <c r="M25" s="249" t="str">
        <f>IF(Eingabe!J20="","",Eingabe!J20)</f>
        <v/>
      </c>
      <c r="N25" s="249" t="str">
        <f>IF(Eingabe!L20="","",Eingabe!L20)</f>
        <v/>
      </c>
      <c r="O25" s="206" t="str">
        <f t="shared" si="8"/>
        <v/>
      </c>
      <c r="P25" s="249" t="str">
        <f>IF(Eingabe!P20="","",Eingabe!P20)</f>
        <v/>
      </c>
      <c r="Q25" s="206" t="str">
        <f t="shared" si="9"/>
        <v/>
      </c>
      <c r="R25" s="208" t="str">
        <f>IF(Erlösbeteiligung!F34="","",Erlösbeteiligung!F34)</f>
        <v/>
      </c>
      <c r="S25" s="174"/>
      <c r="T25" s="174"/>
      <c r="U25" s="174"/>
    </row>
    <row r="26" spans="1:21" s="174" customFormat="1" ht="18" customHeight="1" x14ac:dyDescent="0.2">
      <c r="A26" s="121" t="str">
        <f>IF(Eingabe!D21="","",Eingabe!D21)</f>
        <v/>
      </c>
      <c r="B26" s="264" t="str">
        <f>IF(Eingabe!E21="","",Eingabe!E21)</f>
        <v/>
      </c>
      <c r="C26" s="265" t="str">
        <f>IF(Eingabe!F21="","",Eingabe!F21)</f>
        <v/>
      </c>
      <c r="D26" s="143" t="str">
        <f t="shared" si="6"/>
        <v/>
      </c>
      <c r="E26" s="143" t="str">
        <f>IF($F$1="","",IF(Eingabe!G21="ja",C26/($D$1+$F$1),""))</f>
        <v/>
      </c>
      <c r="F26" s="266" t="str">
        <f t="shared" si="7"/>
        <v/>
      </c>
      <c r="G26" s="266" t="str">
        <f>IF(E26="","",IF(Eingabe!G21="ja",E26*$D$2,""))</f>
        <v/>
      </c>
      <c r="H26" s="144" t="str">
        <f>IF(D26="","",D26*Erlösbeteiligung!$C$7)</f>
        <v/>
      </c>
      <c r="I26" s="266" t="str">
        <f>IF(H26="","",Erlösbeteiligung!K35)</f>
        <v/>
      </c>
      <c r="J26" s="145" t="str">
        <f>IF(I26="","",Erlösbeteiligung!L35)</f>
        <v/>
      </c>
      <c r="K26" s="185"/>
      <c r="L26" s="156" t="str">
        <f>IF(Eingabe!I21="","",Eingabe!I21)</f>
        <v/>
      </c>
      <c r="M26" s="256" t="str">
        <f>IF(Eingabe!J21="","",Eingabe!J21)</f>
        <v/>
      </c>
      <c r="N26" s="256" t="str">
        <f>IF(Eingabe!L21="","",Eingabe!L21)</f>
        <v/>
      </c>
      <c r="O26" s="146" t="str">
        <f t="shared" si="8"/>
        <v/>
      </c>
      <c r="P26" s="256" t="str">
        <f>IF(Eingabe!P21="","",Eingabe!P21)</f>
        <v/>
      </c>
      <c r="Q26" s="146" t="str">
        <f t="shared" si="9"/>
        <v/>
      </c>
      <c r="R26" s="147" t="str">
        <f>IF(Erlösbeteiligung!F35="","",Erlösbeteiligung!F35)</f>
        <v/>
      </c>
    </row>
    <row r="27" spans="1:21" s="75" customFormat="1" ht="18" customHeight="1" x14ac:dyDescent="0.2">
      <c r="A27" s="205" t="str">
        <f>IF(Eingabe!D22="","",Eingabe!D22)</f>
        <v/>
      </c>
      <c r="B27" s="246" t="str">
        <f>IF(Eingabe!E22="","",Eingabe!E22)</f>
        <v/>
      </c>
      <c r="C27" s="249" t="str">
        <f>IF(Eingabe!F22="","",Eingabe!F22)</f>
        <v/>
      </c>
      <c r="D27" s="206" t="str">
        <f t="shared" si="6"/>
        <v/>
      </c>
      <c r="E27" s="206" t="str">
        <f>IF($F$1="","",IF(Eingabe!G22="ja",C27/($D$1+$F$1),""))</f>
        <v/>
      </c>
      <c r="F27" s="267" t="str">
        <f t="shared" si="7"/>
        <v/>
      </c>
      <c r="G27" s="267" t="str">
        <f>IF(E27="","",IF(Eingabe!G22="ja",E27*$D$2,""))</f>
        <v/>
      </c>
      <c r="H27" s="207" t="str">
        <f>IF(D27="","",D27*Erlösbeteiligung!$C$7)</f>
        <v/>
      </c>
      <c r="I27" s="267" t="str">
        <f>IF(H27="","",Erlösbeteiligung!K36)</f>
        <v/>
      </c>
      <c r="J27" s="208" t="str">
        <f>IF(I27="","",Erlösbeteiligung!L36)</f>
        <v/>
      </c>
      <c r="K27" s="185"/>
      <c r="L27" s="209" t="str">
        <f>IF(Eingabe!I22="","",Eingabe!I22)</f>
        <v/>
      </c>
      <c r="M27" s="249" t="str">
        <f>IF(Eingabe!J22="","",Eingabe!J22)</f>
        <v/>
      </c>
      <c r="N27" s="249" t="str">
        <f>IF(Eingabe!L22="","",Eingabe!L22)</f>
        <v/>
      </c>
      <c r="O27" s="206" t="str">
        <f t="shared" si="8"/>
        <v/>
      </c>
      <c r="P27" s="249" t="str">
        <f>IF(Eingabe!P22="","",Eingabe!P22)</f>
        <v/>
      </c>
      <c r="Q27" s="206" t="str">
        <f t="shared" si="9"/>
        <v/>
      </c>
      <c r="R27" s="208" t="str">
        <f>IF(Erlösbeteiligung!F36="","",Erlösbeteiligung!F36)</f>
        <v/>
      </c>
      <c r="S27" s="174"/>
      <c r="T27" s="174"/>
      <c r="U27" s="174"/>
    </row>
    <row r="28" spans="1:21" s="174" customFormat="1" ht="18" customHeight="1" x14ac:dyDescent="0.2">
      <c r="A28" s="121" t="str">
        <f>IF(Eingabe!D23="","",Eingabe!D23)</f>
        <v/>
      </c>
      <c r="B28" s="264" t="str">
        <f>IF(Eingabe!E23="","",Eingabe!E23)</f>
        <v/>
      </c>
      <c r="C28" s="265" t="str">
        <f>IF(Eingabe!F23="","",Eingabe!F23)</f>
        <v/>
      </c>
      <c r="D28" s="143" t="str">
        <f t="shared" si="6"/>
        <v/>
      </c>
      <c r="E28" s="143" t="str">
        <f>IF($F$1="","",IF(Eingabe!G23="ja",C28/($D$1+$F$1),""))</f>
        <v/>
      </c>
      <c r="F28" s="266" t="str">
        <f t="shared" si="7"/>
        <v/>
      </c>
      <c r="G28" s="266" t="str">
        <f>IF(E28="","",IF(Eingabe!G23="ja",E28*$D$2,""))</f>
        <v/>
      </c>
      <c r="H28" s="144" t="str">
        <f>IF(D28="","",D28*Erlösbeteiligung!$C$7)</f>
        <v/>
      </c>
      <c r="I28" s="266" t="str">
        <f>IF(H28="","",Erlösbeteiligung!K37)</f>
        <v/>
      </c>
      <c r="J28" s="145" t="str">
        <f>IF(I28="","",Erlösbeteiligung!L37)</f>
        <v/>
      </c>
      <c r="K28" s="185"/>
      <c r="L28" s="156" t="str">
        <f>IF(Eingabe!I23="","",Eingabe!I23)</f>
        <v/>
      </c>
      <c r="M28" s="256" t="str">
        <f>IF(Eingabe!J23="","",Eingabe!J23)</f>
        <v/>
      </c>
      <c r="N28" s="256" t="str">
        <f>IF(Eingabe!L23="","",Eingabe!L23)</f>
        <v/>
      </c>
      <c r="O28" s="146" t="str">
        <f t="shared" si="8"/>
        <v/>
      </c>
      <c r="P28" s="256" t="str">
        <f>IF(Eingabe!P23="","",Eingabe!P23)</f>
        <v/>
      </c>
      <c r="Q28" s="146" t="str">
        <f t="shared" si="9"/>
        <v/>
      </c>
      <c r="R28" s="147" t="str">
        <f>IF(Erlösbeteiligung!F37="","",Erlösbeteiligung!F37)</f>
        <v/>
      </c>
    </row>
    <row r="29" spans="1:21" s="75" customFormat="1" ht="18" customHeight="1" x14ac:dyDescent="0.2">
      <c r="A29" s="205" t="str">
        <f>IF(Eingabe!D24="","",Eingabe!D24)</f>
        <v/>
      </c>
      <c r="B29" s="246" t="str">
        <f>IF(Eingabe!E24="","",Eingabe!E24)</f>
        <v/>
      </c>
      <c r="C29" s="249" t="str">
        <f>IF(Eingabe!F24="","",Eingabe!F24)</f>
        <v/>
      </c>
      <c r="D29" s="206" t="str">
        <f t="shared" si="6"/>
        <v/>
      </c>
      <c r="E29" s="206" t="str">
        <f>IF($F$1="","",IF(Eingabe!G24="ja",C29/($D$1+$F$1),""))</f>
        <v/>
      </c>
      <c r="F29" s="267" t="str">
        <f t="shared" si="7"/>
        <v/>
      </c>
      <c r="G29" s="267" t="str">
        <f>IF(E29="","",IF(Eingabe!G24="ja",E29*$D$2,""))</f>
        <v/>
      </c>
      <c r="H29" s="207" t="str">
        <f>IF(D29="","",D29*Erlösbeteiligung!$C$7)</f>
        <v/>
      </c>
      <c r="I29" s="267" t="str">
        <f>IF(H29="","",Erlösbeteiligung!K38)</f>
        <v/>
      </c>
      <c r="J29" s="208" t="str">
        <f>IF(I29="","",Erlösbeteiligung!L38)</f>
        <v/>
      </c>
      <c r="K29" s="185"/>
      <c r="L29" s="209" t="str">
        <f>IF(Eingabe!I24="","",Eingabe!I24)</f>
        <v/>
      </c>
      <c r="M29" s="249" t="str">
        <f>IF(Eingabe!J24="","",Eingabe!J24)</f>
        <v/>
      </c>
      <c r="N29" s="249" t="str">
        <f>IF(Eingabe!L24="","",Eingabe!L24)</f>
        <v/>
      </c>
      <c r="O29" s="206" t="str">
        <f t="shared" si="8"/>
        <v/>
      </c>
      <c r="P29" s="249" t="str">
        <f>IF(Eingabe!P24="","",Eingabe!P24)</f>
        <v/>
      </c>
      <c r="Q29" s="206" t="str">
        <f t="shared" si="9"/>
        <v/>
      </c>
      <c r="R29" s="208" t="str">
        <f>IF(Erlösbeteiligung!F38="","",Erlösbeteiligung!F38)</f>
        <v/>
      </c>
      <c r="S29" s="174"/>
      <c r="T29" s="174"/>
      <c r="U29" s="174"/>
    </row>
    <row r="30" spans="1:21" s="174" customFormat="1" ht="18" customHeight="1" x14ac:dyDescent="0.2">
      <c r="A30" s="121" t="str">
        <f>IF(Eingabe!D25="","",Eingabe!D25)</f>
        <v/>
      </c>
      <c r="B30" s="264" t="str">
        <f>IF(Eingabe!E25="","",Eingabe!E25)</f>
        <v/>
      </c>
      <c r="C30" s="265" t="str">
        <f>IF(Eingabe!F25="","",Eingabe!F25)</f>
        <v/>
      </c>
      <c r="D30" s="143" t="str">
        <f t="shared" si="6"/>
        <v/>
      </c>
      <c r="E30" s="143" t="str">
        <f>IF($F$1="","",IF(Eingabe!G25="ja",C30/($D$1+$F$1),""))</f>
        <v/>
      </c>
      <c r="F30" s="266" t="str">
        <f t="shared" si="7"/>
        <v/>
      </c>
      <c r="G30" s="266" t="str">
        <f>IF(E30="","",IF(Eingabe!G25="ja",E30*$D$2,""))</f>
        <v/>
      </c>
      <c r="H30" s="144" t="str">
        <f>IF(D30="","",D30*Erlösbeteiligung!$C$7)</f>
        <v/>
      </c>
      <c r="I30" s="266" t="str">
        <f>IF(H30="","",Erlösbeteiligung!K39)</f>
        <v/>
      </c>
      <c r="J30" s="145" t="str">
        <f>IF(I30="","",Erlösbeteiligung!L39)</f>
        <v/>
      </c>
      <c r="K30" s="185"/>
      <c r="L30" s="156" t="str">
        <f>IF(Eingabe!I25="","",Eingabe!I25)</f>
        <v/>
      </c>
      <c r="M30" s="256" t="str">
        <f>IF(Eingabe!J25="","",Eingabe!J25)</f>
        <v/>
      </c>
      <c r="N30" s="256" t="str">
        <f>IF(Eingabe!L25="","",Eingabe!L25)</f>
        <v/>
      </c>
      <c r="O30" s="146" t="str">
        <f t="shared" si="8"/>
        <v/>
      </c>
      <c r="P30" s="256" t="str">
        <f>IF(Eingabe!P25="","",Eingabe!P25)</f>
        <v/>
      </c>
      <c r="Q30" s="146" t="str">
        <f t="shared" si="9"/>
        <v/>
      </c>
      <c r="R30" s="147" t="str">
        <f>IF(Erlösbeteiligung!F39="","",Erlösbeteiligung!F39)</f>
        <v/>
      </c>
    </row>
    <row r="31" spans="1:21" s="75" customFormat="1" ht="18" customHeight="1" x14ac:dyDescent="0.2">
      <c r="A31" s="205" t="str">
        <f>IF(Eingabe!D26="","",Eingabe!D26)</f>
        <v/>
      </c>
      <c r="B31" s="246" t="str">
        <f>IF(Eingabe!E26="","",Eingabe!E26)</f>
        <v/>
      </c>
      <c r="C31" s="249" t="str">
        <f>IF(Eingabe!F26="","",Eingabe!F26)</f>
        <v/>
      </c>
      <c r="D31" s="206" t="str">
        <f t="shared" si="6"/>
        <v/>
      </c>
      <c r="E31" s="206" t="str">
        <f>IF($F$1="","",IF(Eingabe!G26="ja",C31/($D$1+$F$1),""))</f>
        <v/>
      </c>
      <c r="F31" s="267" t="str">
        <f t="shared" si="7"/>
        <v/>
      </c>
      <c r="G31" s="267" t="str">
        <f>IF(E31="","",IF(Eingabe!G26="ja",E31*$D$2,""))</f>
        <v/>
      </c>
      <c r="H31" s="207" t="str">
        <f>IF(D31="","",D31*Erlösbeteiligung!$C$7)</f>
        <v/>
      </c>
      <c r="I31" s="267" t="str">
        <f>IF(H31="","",Erlösbeteiligung!K40)</f>
        <v/>
      </c>
      <c r="J31" s="208" t="str">
        <f>IF(I31="","",Erlösbeteiligung!L40)</f>
        <v/>
      </c>
      <c r="K31" s="185"/>
      <c r="L31" s="209" t="str">
        <f>IF(Eingabe!I26="","",Eingabe!I26)</f>
        <v/>
      </c>
      <c r="M31" s="249" t="str">
        <f>IF(Eingabe!J26="","",Eingabe!J26)</f>
        <v/>
      </c>
      <c r="N31" s="249" t="str">
        <f>IF(Eingabe!L26="","",Eingabe!L26)</f>
        <v/>
      </c>
      <c r="O31" s="206" t="str">
        <f t="shared" si="8"/>
        <v/>
      </c>
      <c r="P31" s="249" t="str">
        <f>IF(Eingabe!P26="","",Eingabe!P26)</f>
        <v/>
      </c>
      <c r="Q31" s="206" t="str">
        <f t="shared" si="9"/>
        <v/>
      </c>
      <c r="R31" s="208" t="str">
        <f>IF(Erlösbeteiligung!F40="","",Erlösbeteiligung!F40)</f>
        <v/>
      </c>
      <c r="S31" s="174"/>
      <c r="T31" s="174"/>
      <c r="U31" s="174"/>
    </row>
    <row r="32" spans="1:21" s="174" customFormat="1" ht="18" customHeight="1" x14ac:dyDescent="0.2">
      <c r="A32" s="121" t="str">
        <f>IF(Eingabe!D27="","",Eingabe!D27)</f>
        <v/>
      </c>
      <c r="B32" s="264" t="str">
        <f>IF(Eingabe!E27="","",Eingabe!E27)</f>
        <v/>
      </c>
      <c r="C32" s="265" t="str">
        <f>IF(Eingabe!F27="","",Eingabe!F27)</f>
        <v/>
      </c>
      <c r="D32" s="143" t="str">
        <f t="shared" si="6"/>
        <v/>
      </c>
      <c r="E32" s="143" t="str">
        <f>IF($F$1="","",IF(Eingabe!G27="ja",C32/($D$1+$F$1),""))</f>
        <v/>
      </c>
      <c r="F32" s="266" t="str">
        <f t="shared" si="7"/>
        <v/>
      </c>
      <c r="G32" s="266" t="str">
        <f>IF(E32="","",IF(Eingabe!G27="ja",E32*$D$2,""))</f>
        <v/>
      </c>
      <c r="H32" s="144" t="str">
        <f>IF(D32="","",D32*Erlösbeteiligung!$C$7)</f>
        <v/>
      </c>
      <c r="I32" s="266" t="str">
        <f>IF(H32="","",Erlösbeteiligung!K41)</f>
        <v/>
      </c>
      <c r="J32" s="145" t="str">
        <f>IF(I32="","",Erlösbeteiligung!L41)</f>
        <v/>
      </c>
      <c r="K32" s="185"/>
      <c r="L32" s="156" t="str">
        <f>IF(Eingabe!I27="","",Eingabe!I27)</f>
        <v/>
      </c>
      <c r="M32" s="256" t="str">
        <f>IF(Eingabe!J27="","",Eingabe!J27)</f>
        <v/>
      </c>
      <c r="N32" s="256" t="str">
        <f>IF(Eingabe!L27="","",Eingabe!L27)</f>
        <v/>
      </c>
      <c r="O32" s="146" t="str">
        <f t="shared" si="8"/>
        <v/>
      </c>
      <c r="P32" s="256" t="str">
        <f>IF(Eingabe!P27="","",Eingabe!P27)</f>
        <v/>
      </c>
      <c r="Q32" s="146" t="str">
        <f t="shared" si="9"/>
        <v/>
      </c>
      <c r="R32" s="147" t="str">
        <f>IF(Erlösbeteiligung!F41="","",Erlösbeteiligung!F41)</f>
        <v/>
      </c>
    </row>
    <row r="33" spans="1:21" s="75" customFormat="1" ht="18" customHeight="1" x14ac:dyDescent="0.2">
      <c r="A33" s="205" t="str">
        <f>IF(Eingabe!D28="","",Eingabe!D28)</f>
        <v/>
      </c>
      <c r="B33" s="246" t="str">
        <f>IF(Eingabe!E28="","",Eingabe!E28)</f>
        <v/>
      </c>
      <c r="C33" s="249" t="str">
        <f>IF(Eingabe!F28="","",Eingabe!F28)</f>
        <v/>
      </c>
      <c r="D33" s="206" t="str">
        <f t="shared" si="6"/>
        <v/>
      </c>
      <c r="E33" s="206" t="str">
        <f>IF($F$1="","",IF(Eingabe!G28="ja",C33/($D$1+$F$1),""))</f>
        <v/>
      </c>
      <c r="F33" s="267" t="str">
        <f t="shared" si="7"/>
        <v/>
      </c>
      <c r="G33" s="267" t="str">
        <f>IF(E33="","",IF(Eingabe!G28="ja",E33*$D$2,""))</f>
        <v/>
      </c>
      <c r="H33" s="207" t="str">
        <f>IF(D33="","",D33*Erlösbeteiligung!$C$7)</f>
        <v/>
      </c>
      <c r="I33" s="267" t="str">
        <f>IF(H33="","",Erlösbeteiligung!K42)</f>
        <v/>
      </c>
      <c r="J33" s="208" t="str">
        <f>IF(I33="","",Erlösbeteiligung!L42)</f>
        <v/>
      </c>
      <c r="K33" s="185"/>
      <c r="L33" s="209" t="str">
        <f>IF(Eingabe!I28="","",Eingabe!I28)</f>
        <v/>
      </c>
      <c r="M33" s="249" t="str">
        <f>IF(Eingabe!J28="","",Eingabe!J28)</f>
        <v/>
      </c>
      <c r="N33" s="249" t="str">
        <f>IF(Eingabe!L28="","",Eingabe!L28)</f>
        <v/>
      </c>
      <c r="O33" s="206" t="str">
        <f t="shared" si="8"/>
        <v/>
      </c>
      <c r="P33" s="249" t="str">
        <f>IF(Eingabe!P28="","",Eingabe!P28)</f>
        <v/>
      </c>
      <c r="Q33" s="206" t="str">
        <f t="shared" si="9"/>
        <v/>
      </c>
      <c r="R33" s="208" t="str">
        <f>IF(Erlösbeteiligung!F42="","",Erlösbeteiligung!F42)</f>
        <v/>
      </c>
      <c r="S33" s="174"/>
      <c r="T33" s="174"/>
      <c r="U33" s="174"/>
    </row>
    <row r="34" spans="1:21" s="75" customFormat="1" ht="18" customHeight="1" thickBot="1" x14ac:dyDescent="0.25">
      <c r="A34" s="122" t="str">
        <f>IF(Eingabe!D29="","",Eingabe!D29)</f>
        <v/>
      </c>
      <c r="B34" s="118" t="str">
        <f>IF(Eingabe!E29="","",Eingabe!E29)</f>
        <v/>
      </c>
      <c r="C34" s="148" t="str">
        <f>IF(Eingabe!F29="","",Eingabe!F29)</f>
        <v/>
      </c>
      <c r="D34" s="149" t="str">
        <f t="shared" si="6"/>
        <v/>
      </c>
      <c r="E34" s="149" t="str">
        <f>IF($F$1="","",IF(Eingabe!G29="ja",C34/($D$1+$F$1),""))</f>
        <v/>
      </c>
      <c r="F34" s="150" t="str">
        <f t="shared" si="7"/>
        <v/>
      </c>
      <c r="G34" s="150" t="str">
        <f>IF(E34="","",IF(Eingabe!G29="ja",E34*$D$2,""))</f>
        <v/>
      </c>
      <c r="H34" s="151" t="str">
        <f>IF(D34="","",D34*Erlösbeteiligung!$C$7)</f>
        <v/>
      </c>
      <c r="I34" s="150" t="str">
        <f>IF(H34="","",Erlösbeteiligung!K43)</f>
        <v/>
      </c>
      <c r="J34" s="152" t="str">
        <f>IF(I34="","",Erlösbeteiligung!L43)</f>
        <v/>
      </c>
      <c r="K34" s="174"/>
      <c r="L34" s="157" t="str">
        <f>IF(Eingabe!I29="","",Eingabe!I29)</f>
        <v/>
      </c>
      <c r="M34" s="153" t="str">
        <f>IF(Eingabe!J29="","",Eingabe!J29)</f>
        <v/>
      </c>
      <c r="N34" s="153" t="str">
        <f>IF(Eingabe!L29="","",Eingabe!L29)</f>
        <v/>
      </c>
      <c r="O34" s="154" t="str">
        <f t="shared" si="8"/>
        <v/>
      </c>
      <c r="P34" s="153" t="str">
        <f>IF(Eingabe!P29="","",Eingabe!P29)</f>
        <v/>
      </c>
      <c r="Q34" s="154" t="str">
        <f t="shared" si="9"/>
        <v/>
      </c>
      <c r="R34" s="155" t="str">
        <f>IF(Erlösbeteiligung!F43="","",Erlösbeteiligung!F43)</f>
        <v/>
      </c>
      <c r="S34" s="174"/>
      <c r="T34" s="174"/>
      <c r="U34" s="174"/>
    </row>
    <row r="35" spans="1:21" s="246" customFormat="1" ht="18" customHeight="1" x14ac:dyDescent="0.2">
      <c r="D35" s="188"/>
      <c r="E35" s="188"/>
      <c r="F35" s="247"/>
      <c r="G35" s="247"/>
      <c r="H35" s="189"/>
      <c r="I35" s="247"/>
      <c r="J35" s="189"/>
      <c r="L35" s="248"/>
      <c r="M35" s="249"/>
      <c r="N35" s="249"/>
      <c r="O35" s="206"/>
      <c r="P35" s="249"/>
      <c r="Q35" s="206"/>
      <c r="R35" s="207"/>
    </row>
    <row r="36" spans="1:21" s="250" customFormat="1" x14ac:dyDescent="0.2">
      <c r="D36" s="190"/>
      <c r="E36" s="190"/>
      <c r="F36" s="251"/>
      <c r="G36" s="251"/>
      <c r="H36" s="191"/>
      <c r="I36" s="251"/>
      <c r="J36" s="191"/>
      <c r="O36" s="190"/>
      <c r="Q36" s="190"/>
      <c r="R36" s="191"/>
    </row>
    <row r="37" spans="1:21" s="250" customFormat="1" x14ac:dyDescent="0.2">
      <c r="D37" s="190"/>
      <c r="E37" s="190"/>
      <c r="F37" s="251"/>
      <c r="G37" s="251"/>
      <c r="H37" s="191"/>
      <c r="I37" s="251"/>
      <c r="J37" s="191"/>
      <c r="O37" s="190"/>
      <c r="Q37" s="190"/>
      <c r="R37" s="191"/>
    </row>
    <row r="38" spans="1:21" s="250" customFormat="1" x14ac:dyDescent="0.2">
      <c r="D38" s="190"/>
      <c r="E38" s="190"/>
      <c r="F38" s="251"/>
      <c r="G38" s="251"/>
      <c r="H38" s="191"/>
      <c r="I38" s="251"/>
      <c r="J38" s="191"/>
      <c r="O38" s="190"/>
      <c r="Q38" s="190"/>
      <c r="R38" s="191"/>
    </row>
    <row r="39" spans="1:21" s="250" customFormat="1" x14ac:dyDescent="0.2">
      <c r="D39" s="190"/>
      <c r="E39" s="190"/>
      <c r="F39" s="251"/>
      <c r="G39" s="251"/>
      <c r="H39" s="191"/>
      <c r="I39" s="251"/>
      <c r="J39" s="191"/>
      <c r="O39" s="190"/>
      <c r="Q39" s="190"/>
      <c r="R39" s="191"/>
    </row>
    <row r="40" spans="1:21" s="250" customFormat="1" x14ac:dyDescent="0.2">
      <c r="D40" s="190"/>
      <c r="E40" s="190"/>
      <c r="F40" s="251"/>
      <c r="G40" s="251"/>
      <c r="H40" s="191"/>
      <c r="I40" s="251"/>
      <c r="J40" s="191"/>
      <c r="O40" s="190"/>
      <c r="Q40" s="190"/>
      <c r="R40" s="191"/>
    </row>
    <row r="41" spans="1:21" s="250" customFormat="1" x14ac:dyDescent="0.2">
      <c r="D41" s="190"/>
      <c r="E41" s="190"/>
      <c r="F41" s="251"/>
      <c r="G41" s="251"/>
      <c r="H41" s="191"/>
      <c r="I41" s="251"/>
      <c r="J41" s="191"/>
      <c r="O41" s="190"/>
      <c r="Q41" s="190"/>
      <c r="R41" s="191"/>
    </row>
    <row r="42" spans="1:21" s="250" customFormat="1" x14ac:dyDescent="0.2">
      <c r="D42" s="190"/>
      <c r="E42" s="190"/>
      <c r="F42" s="251"/>
      <c r="G42" s="251"/>
      <c r="H42" s="191"/>
      <c r="I42" s="251"/>
      <c r="J42" s="191"/>
      <c r="O42" s="190"/>
      <c r="Q42" s="190"/>
      <c r="R42" s="191"/>
    </row>
    <row r="43" spans="1:21" s="250" customFormat="1" x14ac:dyDescent="0.2">
      <c r="D43" s="190"/>
      <c r="E43" s="190"/>
      <c r="F43" s="251"/>
      <c r="G43" s="251"/>
      <c r="H43" s="191"/>
      <c r="I43" s="251"/>
      <c r="J43" s="191"/>
      <c r="O43" s="190"/>
      <c r="Q43" s="190"/>
      <c r="R43" s="191"/>
    </row>
    <row r="44" spans="1:21" s="250" customFormat="1" x14ac:dyDescent="0.2">
      <c r="D44" s="190"/>
      <c r="E44" s="190"/>
      <c r="F44" s="251"/>
      <c r="G44" s="251"/>
      <c r="H44" s="191"/>
      <c r="I44" s="251"/>
      <c r="J44" s="191"/>
      <c r="O44" s="190"/>
      <c r="Q44" s="190"/>
      <c r="R44" s="191"/>
    </row>
    <row r="45" spans="1:21" s="250" customFormat="1" x14ac:dyDescent="0.2">
      <c r="D45" s="190"/>
      <c r="E45" s="190"/>
      <c r="F45" s="251"/>
      <c r="G45" s="251"/>
      <c r="H45" s="191"/>
      <c r="I45" s="251"/>
      <c r="J45" s="191"/>
      <c r="O45" s="190"/>
      <c r="Q45" s="190"/>
      <c r="R45" s="191"/>
    </row>
    <row r="46" spans="1:21" x14ac:dyDescent="0.2">
      <c r="A46" t="str">
        <f>IF(Eingabe!D41="","",Eingabe!D41)</f>
        <v/>
      </c>
      <c r="B46" t="str">
        <f>IF(Eingabe!E41="","",Eingabe!E41)</f>
        <v/>
      </c>
      <c r="C46" t="str">
        <f>IF(Eingabe!F41="","",Eingabe!F41)</f>
        <v/>
      </c>
      <c r="D46" s="52" t="str">
        <f t="shared" si="5"/>
        <v/>
      </c>
      <c r="E46" s="52" t="str">
        <f t="shared" ref="E34:E55" si="10">IF(C46="","",C46/($D$1+$F$1))</f>
        <v/>
      </c>
      <c r="F46" s="2" t="str">
        <f t="shared" si="1"/>
        <v/>
      </c>
      <c r="G46" s="2" t="str">
        <f>IF(E46="","",IF(Eingabe!G41="ja",E46*$D$2,""))</f>
        <v/>
      </c>
      <c r="H46" s="47" t="str">
        <f>IF(D46="","",D46*Erlösbeteiligung!$C$7)</f>
        <v/>
      </c>
      <c r="I46" s="2" t="str">
        <f>IF(H46="","",Erlösbeteiligung!K54)</f>
        <v/>
      </c>
      <c r="J46" s="47" t="str">
        <f>IF(I46="","",Erlösbeteiligung!L54)</f>
        <v/>
      </c>
      <c r="L46" t="str">
        <f>IF(Eingabe!I41="","",Eingabe!I41)</f>
        <v/>
      </c>
      <c r="M46" t="str">
        <f>IF(Eingabe!J41="","",Eingabe!J41)</f>
        <v/>
      </c>
      <c r="N46" t="str">
        <f>IF(Eingabe!L41="","",Eingabe!L41)</f>
        <v/>
      </c>
      <c r="O46" s="52" t="str">
        <f t="shared" si="4"/>
        <v/>
      </c>
      <c r="P46" t="str">
        <f>IF(Eingabe!P41="","",Eingabe!P41)</f>
        <v/>
      </c>
      <c r="Q46" s="52" t="str">
        <f t="shared" si="3"/>
        <v/>
      </c>
      <c r="R46" s="47" t="str">
        <f>IF(Erlösbeteiligung!F54="","",Erlösbeteiligung!F54)</f>
        <v/>
      </c>
    </row>
    <row r="47" spans="1:21" x14ac:dyDescent="0.2">
      <c r="A47" t="str">
        <f>IF(Eingabe!D42="","",Eingabe!D42)</f>
        <v/>
      </c>
      <c r="B47" t="str">
        <f>IF(Eingabe!E42="","",Eingabe!E42)</f>
        <v/>
      </c>
      <c r="C47" t="str">
        <f>IF(Eingabe!F42="","",Eingabe!F42)</f>
        <v/>
      </c>
      <c r="D47" s="52" t="str">
        <f t="shared" si="5"/>
        <v/>
      </c>
      <c r="E47" s="52" t="str">
        <f t="shared" si="10"/>
        <v/>
      </c>
      <c r="F47" s="2" t="str">
        <f t="shared" si="1"/>
        <v/>
      </c>
      <c r="G47" s="2" t="str">
        <f>IF(E47="","",IF(Eingabe!G42="ja",E47*$D$2,""))</f>
        <v/>
      </c>
      <c r="H47" s="47" t="str">
        <f>IF(D47="","",D47*Erlösbeteiligung!$C$7)</f>
        <v/>
      </c>
      <c r="I47" s="2" t="str">
        <f>IF(H47="","",Erlösbeteiligung!K55)</f>
        <v/>
      </c>
      <c r="J47" s="47" t="str">
        <f>IF(I47="","",Erlösbeteiligung!L55)</f>
        <v/>
      </c>
      <c r="L47" t="str">
        <f>IF(Eingabe!I42="","",Eingabe!I42)</f>
        <v/>
      </c>
      <c r="M47" t="str">
        <f>IF(Eingabe!J42="","",Eingabe!J42)</f>
        <v/>
      </c>
      <c r="N47" t="str">
        <f>IF(Eingabe!L42="","",Eingabe!L42)</f>
        <v/>
      </c>
      <c r="O47" s="52" t="str">
        <f t="shared" si="4"/>
        <v/>
      </c>
      <c r="P47" t="str">
        <f>IF(Eingabe!P42="","",Eingabe!P42)</f>
        <v/>
      </c>
      <c r="Q47" s="52" t="str">
        <f t="shared" si="3"/>
        <v/>
      </c>
      <c r="R47" s="47" t="str">
        <f>IF(Erlösbeteiligung!F55="","",Erlösbeteiligung!F55)</f>
        <v/>
      </c>
    </row>
    <row r="48" spans="1:21" x14ac:dyDescent="0.2">
      <c r="A48" t="str">
        <f>IF(Eingabe!D43="","",Eingabe!D43)</f>
        <v/>
      </c>
      <c r="B48" t="str">
        <f>IF(Eingabe!E43="","",Eingabe!E43)</f>
        <v/>
      </c>
      <c r="C48" t="str">
        <f>IF(Eingabe!F43="","",Eingabe!F43)</f>
        <v/>
      </c>
      <c r="D48" s="52" t="str">
        <f t="shared" si="5"/>
        <v/>
      </c>
      <c r="E48" s="52" t="str">
        <f t="shared" si="10"/>
        <v/>
      </c>
      <c r="F48" s="2" t="str">
        <f t="shared" si="1"/>
        <v/>
      </c>
      <c r="G48" s="2" t="str">
        <f>IF(E48="","",IF(Eingabe!G43="ja",E48*$D$2,""))</f>
        <v/>
      </c>
      <c r="H48" s="47" t="str">
        <f>IF(D48="","",D48*Erlösbeteiligung!$C$7)</f>
        <v/>
      </c>
      <c r="I48" s="2" t="str">
        <f>IF(H48="","",Erlösbeteiligung!K56)</f>
        <v/>
      </c>
      <c r="J48" s="47" t="str">
        <f>IF(I48="","",Erlösbeteiligung!L56)</f>
        <v/>
      </c>
      <c r="L48" t="str">
        <f>IF(Eingabe!I43="","",Eingabe!I43)</f>
        <v/>
      </c>
      <c r="M48" t="str">
        <f>IF(Eingabe!J43="","",Eingabe!J43)</f>
        <v/>
      </c>
      <c r="N48" t="str">
        <f>IF(Eingabe!L43="","",Eingabe!L43)</f>
        <v/>
      </c>
      <c r="O48" s="52" t="str">
        <f t="shared" si="4"/>
        <v/>
      </c>
      <c r="P48" t="str">
        <f>IF(Eingabe!P43="","",Eingabe!P43)</f>
        <v/>
      </c>
      <c r="Q48" s="52" t="str">
        <f t="shared" si="3"/>
        <v/>
      </c>
      <c r="R48" s="47" t="str">
        <f>IF(Erlösbeteiligung!F56="","",Erlösbeteiligung!F56)</f>
        <v/>
      </c>
    </row>
    <row r="49" spans="1:18" x14ac:dyDescent="0.2">
      <c r="A49" t="str">
        <f>IF(Eingabe!D44="","",Eingabe!D44)</f>
        <v/>
      </c>
      <c r="B49" t="str">
        <f>IF(Eingabe!E44="","",Eingabe!E44)</f>
        <v/>
      </c>
      <c r="C49" t="str">
        <f>IF(Eingabe!F44="","",Eingabe!F44)</f>
        <v/>
      </c>
      <c r="D49" s="52" t="str">
        <f t="shared" si="5"/>
        <v/>
      </c>
      <c r="E49" s="52" t="str">
        <f t="shared" si="10"/>
        <v/>
      </c>
      <c r="F49" s="2" t="str">
        <f t="shared" si="1"/>
        <v/>
      </c>
      <c r="G49" s="2" t="str">
        <f>IF(E49="","",IF(Eingabe!G44="ja",E49*$D$2,""))</f>
        <v/>
      </c>
      <c r="H49" s="47" t="str">
        <f>IF(D49="","",D49*Erlösbeteiligung!$C$7)</f>
        <v/>
      </c>
      <c r="I49" s="2" t="str">
        <f>IF(H49="","",Erlösbeteiligung!K57)</f>
        <v/>
      </c>
      <c r="J49" s="47" t="str">
        <f>IF(I49="","",Erlösbeteiligung!L57)</f>
        <v/>
      </c>
      <c r="L49" t="str">
        <f>IF(Eingabe!I44="","",Eingabe!I44)</f>
        <v/>
      </c>
      <c r="M49" t="str">
        <f>IF(Eingabe!J44="","",Eingabe!J44)</f>
        <v/>
      </c>
      <c r="N49" t="str">
        <f>IF(Eingabe!L44="","",Eingabe!L44)</f>
        <v/>
      </c>
      <c r="O49" s="52" t="str">
        <f t="shared" si="4"/>
        <v/>
      </c>
      <c r="P49" t="str">
        <f>IF(Eingabe!P44="","",Eingabe!P44)</f>
        <v/>
      </c>
      <c r="Q49" s="52" t="str">
        <f t="shared" si="3"/>
        <v/>
      </c>
      <c r="R49" s="47" t="str">
        <f>IF(Erlösbeteiligung!F57="","",Erlösbeteiligung!F57)</f>
        <v/>
      </c>
    </row>
    <row r="50" spans="1:18" x14ac:dyDescent="0.2">
      <c r="A50" t="str">
        <f>IF(Eingabe!D45="","",Eingabe!D45)</f>
        <v/>
      </c>
      <c r="B50" t="str">
        <f>IF(Eingabe!E45="","",Eingabe!E45)</f>
        <v/>
      </c>
      <c r="C50" t="str">
        <f>IF(Eingabe!F45="","",Eingabe!F45)</f>
        <v/>
      </c>
      <c r="D50" s="52" t="str">
        <f t="shared" si="5"/>
        <v/>
      </c>
      <c r="E50" s="52" t="str">
        <f t="shared" si="10"/>
        <v/>
      </c>
      <c r="F50" s="2" t="str">
        <f t="shared" si="1"/>
        <v/>
      </c>
      <c r="G50" s="2" t="str">
        <f>IF(E50="","",IF(Eingabe!G45="ja",E50*$D$2,""))</f>
        <v/>
      </c>
      <c r="H50" s="47" t="str">
        <f>IF(D50="","",D50*Erlösbeteiligung!$C$7)</f>
        <v/>
      </c>
      <c r="I50" s="2" t="str">
        <f>IF(H50="","",Erlösbeteiligung!K58)</f>
        <v/>
      </c>
      <c r="J50" s="47" t="str">
        <f>IF(I50="","",Erlösbeteiligung!L58)</f>
        <v/>
      </c>
      <c r="L50" t="str">
        <f>IF(Eingabe!I45="","",Eingabe!I45)</f>
        <v/>
      </c>
      <c r="M50" t="str">
        <f>IF(Eingabe!J45="","",Eingabe!J45)</f>
        <v/>
      </c>
      <c r="N50" t="str">
        <f>IF(Eingabe!L45="","",Eingabe!L45)</f>
        <v/>
      </c>
      <c r="O50" s="52" t="str">
        <f t="shared" si="4"/>
        <v/>
      </c>
      <c r="P50" t="str">
        <f>IF(Eingabe!P45="","",Eingabe!P45)</f>
        <v/>
      </c>
      <c r="Q50" s="52" t="str">
        <f t="shared" si="3"/>
        <v/>
      </c>
      <c r="R50" s="47" t="str">
        <f>IF(Erlösbeteiligung!F58="","",Erlösbeteiligung!F58)</f>
        <v/>
      </c>
    </row>
    <row r="51" spans="1:18" x14ac:dyDescent="0.2">
      <c r="A51" t="str">
        <f>IF(Eingabe!D46="","",Eingabe!D46)</f>
        <v/>
      </c>
      <c r="B51" t="str">
        <f>IF(Eingabe!E46="","",Eingabe!E46)</f>
        <v/>
      </c>
      <c r="C51" t="str">
        <f>IF(Eingabe!F46="","",Eingabe!F46)</f>
        <v/>
      </c>
      <c r="D51" s="52" t="str">
        <f t="shared" si="5"/>
        <v/>
      </c>
      <c r="E51" s="52" t="str">
        <f t="shared" si="10"/>
        <v/>
      </c>
      <c r="F51" s="2" t="str">
        <f t="shared" si="1"/>
        <v/>
      </c>
      <c r="G51" s="2" t="str">
        <f>IF(E51="","",IF(Eingabe!G46="ja",E51*$D$2,""))</f>
        <v/>
      </c>
      <c r="H51" s="47" t="str">
        <f>IF(D51="","",D51*Erlösbeteiligung!$C$7)</f>
        <v/>
      </c>
      <c r="I51" s="2" t="str">
        <f>IF(H51="","",Erlösbeteiligung!K59)</f>
        <v/>
      </c>
      <c r="J51" s="47" t="str">
        <f>IF(I51="","",Erlösbeteiligung!L59)</f>
        <v/>
      </c>
      <c r="L51" t="str">
        <f>IF(Eingabe!I46="","",Eingabe!I46)</f>
        <v/>
      </c>
      <c r="M51" t="str">
        <f>IF(Eingabe!J46="","",Eingabe!J46)</f>
        <v/>
      </c>
      <c r="N51" t="str">
        <f>IF(Eingabe!L46="","",Eingabe!L46)</f>
        <v/>
      </c>
      <c r="O51" s="52" t="str">
        <f t="shared" si="4"/>
        <v/>
      </c>
      <c r="P51" t="str">
        <f>IF(Eingabe!P46="","",Eingabe!P46)</f>
        <v/>
      </c>
      <c r="Q51" s="52" t="str">
        <f t="shared" si="3"/>
        <v/>
      </c>
      <c r="R51" s="47" t="str">
        <f>IF(Erlösbeteiligung!F59="","",Erlösbeteiligung!F59)</f>
        <v/>
      </c>
    </row>
    <row r="52" spans="1:18" x14ac:dyDescent="0.2">
      <c r="A52" t="str">
        <f>IF(Eingabe!D47="","",Eingabe!D47)</f>
        <v/>
      </c>
      <c r="B52" t="str">
        <f>IF(Eingabe!E47="","",Eingabe!E47)</f>
        <v/>
      </c>
      <c r="C52" t="str">
        <f>IF(Eingabe!F47="","",Eingabe!F47)</f>
        <v/>
      </c>
      <c r="D52" s="52" t="str">
        <f t="shared" si="5"/>
        <v/>
      </c>
      <c r="E52" s="52" t="str">
        <f t="shared" si="10"/>
        <v/>
      </c>
      <c r="F52" s="2" t="str">
        <f t="shared" si="1"/>
        <v/>
      </c>
      <c r="G52" s="2" t="str">
        <f>IF(E52="","",IF(Eingabe!G47="ja",E52*$D$2,""))</f>
        <v/>
      </c>
      <c r="H52" s="47" t="str">
        <f>IF(D52="","",D52*Erlösbeteiligung!$C$7)</f>
        <v/>
      </c>
      <c r="I52" s="2" t="str">
        <f>IF(H52="","",Erlösbeteiligung!K60)</f>
        <v/>
      </c>
      <c r="J52" s="47" t="str">
        <f>IF(I52="","",Erlösbeteiligung!L60)</f>
        <v/>
      </c>
      <c r="L52" t="str">
        <f>IF(Eingabe!I47="","",Eingabe!I47)</f>
        <v/>
      </c>
      <c r="M52" t="str">
        <f>IF(Eingabe!J47="","",Eingabe!J47)</f>
        <v/>
      </c>
      <c r="N52" t="str">
        <f>IF(Eingabe!L47="","",Eingabe!L47)</f>
        <v/>
      </c>
      <c r="O52" s="52" t="str">
        <f t="shared" si="4"/>
        <v/>
      </c>
      <c r="P52" t="str">
        <f>IF(Eingabe!P47="","",Eingabe!P47)</f>
        <v/>
      </c>
      <c r="Q52" s="52" t="str">
        <f t="shared" si="3"/>
        <v/>
      </c>
      <c r="R52" s="47" t="str">
        <f>IF(Erlösbeteiligung!F60="","",Erlösbeteiligung!F60)</f>
        <v/>
      </c>
    </row>
    <row r="53" spans="1:18" x14ac:dyDescent="0.2">
      <c r="A53" t="str">
        <f>IF(Eingabe!D48="","",Eingabe!D48)</f>
        <v/>
      </c>
      <c r="B53" t="str">
        <f>IF(Eingabe!E48="","",Eingabe!E48)</f>
        <v/>
      </c>
      <c r="C53" t="str">
        <f>IF(Eingabe!F48="","",Eingabe!F48)</f>
        <v/>
      </c>
      <c r="D53" s="52" t="str">
        <f t="shared" si="5"/>
        <v/>
      </c>
      <c r="E53" s="52" t="str">
        <f t="shared" si="10"/>
        <v/>
      </c>
      <c r="F53" s="2" t="str">
        <f t="shared" si="1"/>
        <v/>
      </c>
      <c r="G53" s="2" t="str">
        <f>IF(E53="","",IF(Eingabe!G48="ja",E53*$D$2,""))</f>
        <v/>
      </c>
      <c r="H53" s="47" t="str">
        <f>IF(D53="","",D53*Erlösbeteiligung!$C$7)</f>
        <v/>
      </c>
      <c r="I53" s="2" t="str">
        <f>IF(H53="","",Erlösbeteiligung!K61)</f>
        <v/>
      </c>
      <c r="J53" s="47" t="str">
        <f>IF(I53="","",Erlösbeteiligung!L61)</f>
        <v/>
      </c>
      <c r="L53" t="str">
        <f>IF(Eingabe!I48="","",Eingabe!I48)</f>
        <v/>
      </c>
      <c r="M53" t="str">
        <f>IF(Eingabe!J48="","",Eingabe!J48)</f>
        <v/>
      </c>
      <c r="N53" t="str">
        <f>IF(Eingabe!L48="","",Eingabe!L48)</f>
        <v/>
      </c>
      <c r="O53" s="52" t="str">
        <f t="shared" si="4"/>
        <v/>
      </c>
      <c r="P53" t="str">
        <f>IF(Eingabe!P48="","",Eingabe!P48)</f>
        <v/>
      </c>
      <c r="Q53" s="52" t="str">
        <f t="shared" si="3"/>
        <v/>
      </c>
      <c r="R53" s="47" t="str">
        <f>IF(Erlösbeteiligung!F61="","",Erlösbeteiligung!F61)</f>
        <v/>
      </c>
    </row>
    <row r="54" spans="1:18" x14ac:dyDescent="0.2">
      <c r="A54" t="str">
        <f>IF(Eingabe!D49="","",Eingabe!D49)</f>
        <v/>
      </c>
      <c r="B54" t="str">
        <f>IF(Eingabe!E49="","",Eingabe!E49)</f>
        <v/>
      </c>
      <c r="C54" t="str">
        <f>IF(Eingabe!F49="","",Eingabe!F49)</f>
        <v/>
      </c>
      <c r="D54" s="8" t="str">
        <f t="shared" si="5"/>
        <v/>
      </c>
      <c r="E54" s="8" t="str">
        <f t="shared" si="10"/>
        <v/>
      </c>
      <c r="F54" s="2" t="str">
        <f t="shared" si="1"/>
        <v/>
      </c>
      <c r="G54" s="2" t="str">
        <f>IF(E54="","",E54*$D$2)</f>
        <v/>
      </c>
      <c r="H54" s="1" t="str">
        <f>IF(D54="","",D54*Erlösbeteiligung!$C$7)</f>
        <v/>
      </c>
      <c r="I54" s="2" t="str">
        <f>IF(H54="","",Erlösbeteiligung!K62)</f>
        <v/>
      </c>
      <c r="J54" s="1" t="str">
        <f t="shared" ref="J54:J55" si="11">IF(H54="","",H54-I54)</f>
        <v/>
      </c>
    </row>
    <row r="55" spans="1:18" x14ac:dyDescent="0.2">
      <c r="A55" t="str">
        <f>IF(Eingabe!D50="","",Eingabe!D50)</f>
        <v/>
      </c>
      <c r="B55" t="str">
        <f>IF(Eingabe!E50="","",Eingabe!E50)</f>
        <v/>
      </c>
      <c r="C55" t="str">
        <f>IF(Eingabe!F50="","",Eingabe!F50)</f>
        <v/>
      </c>
      <c r="D55" s="12" t="str">
        <f t="shared" si="5"/>
        <v/>
      </c>
      <c r="E55" s="12" t="str">
        <f t="shared" si="10"/>
        <v/>
      </c>
      <c r="F55" s="2" t="str">
        <f t="shared" si="1"/>
        <v/>
      </c>
      <c r="G55" s="2" t="str">
        <f>IF(E55="","",E55*$D$2)</f>
        <v/>
      </c>
      <c r="H55" s="46" t="str">
        <f>IF(D55="","",D55*Erlösbeteiligung!$C$7)</f>
        <v/>
      </c>
      <c r="I55" s="2" t="str">
        <f>IF(H55="","",Erlösbeteiligung!K63)</f>
        <v/>
      </c>
      <c r="J55" s="46" t="str">
        <f t="shared" si="11"/>
        <v/>
      </c>
    </row>
  </sheetData>
  <sheetProtection algorithmName="SHA-512" hashValue="h68VoHOZw9PCzu3fCaUe+stOIZIyvxYzLj7HX0Z/Dc/sZqWhUCFHN9pS8nKLk0OYDvp32XW9Ua8p8lZ5hZmjGA==" saltValue="CnbUEFCk3p8N0f+pOZ3z4g==" spinCount="100000" sheet="1" selectLockedCells="1"/>
  <mergeCells count="3">
    <mergeCell ref="A1:B3"/>
    <mergeCell ref="L5:R5"/>
    <mergeCell ref="A5:J5"/>
  </mergeCells>
  <pageMargins left="0.25" right="0.25" top="0.75" bottom="0.75" header="0.3" footer="0.3"/>
  <pageSetup paperSize="9" scale="40" fitToHeight="0" orientation="landscape" r:id="rId1"/>
  <ignoredErrors>
    <ignoredError sqref="P46:P53 P7:P23 P24:P34" formula="1"/>
  </ignoredError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E43AB-680E-43B4-AA0B-4419A838E92F}">
  <dimension ref="A1:L56"/>
  <sheetViews>
    <sheetView workbookViewId="0">
      <selection activeCell="H9" sqref="H9"/>
    </sheetView>
  </sheetViews>
  <sheetFormatPr baseColWidth="10" defaultRowHeight="11.25" x14ac:dyDescent="0.15"/>
  <cols>
    <col min="1" max="1" width="23" style="14" bestFit="1" customWidth="1"/>
    <col min="2" max="2" width="17.25" style="14" bestFit="1" customWidth="1"/>
    <col min="3" max="3" width="15.125" style="15" bestFit="1" customWidth="1"/>
    <col min="4" max="4" width="14.125" style="15" bestFit="1" customWidth="1"/>
    <col min="5" max="5" width="7.625" style="14" bestFit="1" customWidth="1"/>
    <col min="6" max="6" width="16.75" style="15" bestFit="1" customWidth="1"/>
    <col min="7" max="7" width="13.875" style="16" customWidth="1"/>
    <col min="8" max="8" width="33.125" style="16" bestFit="1" customWidth="1"/>
    <col min="9" max="9" width="12.625" style="16" customWidth="1"/>
    <col min="10" max="10" width="13" style="17" customWidth="1"/>
    <col min="11" max="11" width="11.625" style="14" bestFit="1" customWidth="1"/>
    <col min="12" max="12" width="11.5" style="14" customWidth="1"/>
    <col min="13" max="16384" width="11" style="14"/>
  </cols>
  <sheetData>
    <row r="1" spans="1:12" x14ac:dyDescent="0.15">
      <c r="A1" s="13" t="str">
        <f>IF(Eingabe!B2="","",Eingabe!B2)</f>
        <v>Muster GmbH</v>
      </c>
      <c r="B1" s="245" t="s">
        <v>42</v>
      </c>
      <c r="C1" s="245"/>
      <c r="D1" s="245"/>
      <c r="E1" s="245"/>
      <c r="F1" s="245"/>
    </row>
    <row r="2" spans="1:12" ht="12" thickBot="1" x14ac:dyDescent="0.2"/>
    <row r="3" spans="1:12" x14ac:dyDescent="0.15">
      <c r="A3" s="42"/>
      <c r="B3" s="18"/>
      <c r="C3" s="19"/>
    </row>
    <row r="4" spans="1:12" x14ac:dyDescent="0.15">
      <c r="A4" s="43" t="s">
        <v>12</v>
      </c>
      <c r="C4" s="21">
        <f>Eingabe!B11</f>
        <v>0</v>
      </c>
    </row>
    <row r="5" spans="1:12" x14ac:dyDescent="0.15">
      <c r="A5" s="44" t="s">
        <v>41</v>
      </c>
      <c r="C5" s="21">
        <f>Eingabe!B13</f>
        <v>0</v>
      </c>
    </row>
    <row r="6" spans="1:12" x14ac:dyDescent="0.15">
      <c r="A6" s="44" t="s">
        <v>39</v>
      </c>
      <c r="C6" s="22">
        <f>SUM(Eingabe!B16:B18)</f>
        <v>0</v>
      </c>
    </row>
    <row r="7" spans="1:12" ht="12" thickBot="1" x14ac:dyDescent="0.2">
      <c r="A7" s="45" t="s">
        <v>30</v>
      </c>
      <c r="B7" s="27"/>
      <c r="C7" s="28">
        <f>C4-C5-C6</f>
        <v>0</v>
      </c>
    </row>
    <row r="8" spans="1:12" x14ac:dyDescent="0.15">
      <c r="A8" s="23"/>
      <c r="C8" s="24"/>
    </row>
    <row r="9" spans="1:12" x14ac:dyDescent="0.15">
      <c r="A9" s="20" t="s">
        <v>31</v>
      </c>
      <c r="C9" s="21">
        <f>Eingabe!B3</f>
        <v>0</v>
      </c>
      <c r="D9" s="15">
        <f>C7</f>
        <v>0</v>
      </c>
      <c r="E9" s="244" t="e">
        <f>D9/D10</f>
        <v>#DIV/0!</v>
      </c>
    </row>
    <row r="10" spans="1:12" ht="12" thickBot="1" x14ac:dyDescent="0.2">
      <c r="A10" s="26" t="s">
        <v>32</v>
      </c>
      <c r="B10" s="27"/>
      <c r="C10" s="28">
        <f>SUM(B:B)</f>
        <v>0</v>
      </c>
      <c r="D10" s="15">
        <f>C9+C10</f>
        <v>0</v>
      </c>
      <c r="E10" s="244"/>
      <c r="G10" s="14"/>
      <c r="H10" s="14"/>
      <c r="I10" s="14"/>
    </row>
    <row r="11" spans="1:12" ht="12" thickBot="1" x14ac:dyDescent="0.2">
      <c r="A11" s="29"/>
      <c r="C11" s="30"/>
      <c r="E11" s="25"/>
      <c r="G11" s="14"/>
      <c r="H11" s="14"/>
      <c r="I11" s="14"/>
    </row>
    <row r="12" spans="1:12" ht="12" thickBot="1" x14ac:dyDescent="0.2">
      <c r="A12" s="31" t="s">
        <v>40</v>
      </c>
      <c r="B12" s="32"/>
      <c r="C12" s="33">
        <f>SUM(F:F)</f>
        <v>0</v>
      </c>
      <c r="G12" s="14"/>
      <c r="H12" s="14"/>
      <c r="I12" s="14"/>
    </row>
    <row r="13" spans="1:12" x14ac:dyDescent="0.15">
      <c r="F13" s="34"/>
      <c r="G13" s="29"/>
      <c r="H13" s="14"/>
      <c r="I13" s="14"/>
    </row>
    <row r="14" spans="1:12" x14ac:dyDescent="0.15">
      <c r="B14" s="15"/>
      <c r="C14" s="35"/>
      <c r="F14" s="14"/>
      <c r="G14" s="14"/>
      <c r="H14" s="25" t="s">
        <v>11</v>
      </c>
      <c r="I14" s="14" t="s">
        <v>37</v>
      </c>
      <c r="J14" s="36" t="e" vm="1">
        <f>SUM(I:I)</f>
        <v>#VALUE!</v>
      </c>
      <c r="K14" s="37" t="s">
        <v>38</v>
      </c>
      <c r="L14" s="15" t="e" vm="1">
        <f>SUM(K:K)</f>
        <v>#VALUE!</v>
      </c>
    </row>
    <row r="15" spans="1:12" x14ac:dyDescent="0.15">
      <c r="A15" s="11" t="str" cm="1">
        <f t="array" ref="A15">_xlfn._xlws.FILTER(Eingabe!J:J,Eingabe!P:P&gt;0)</f>
        <v>Optionsberechtigte</v>
      </c>
      <c r="B15" s="35" t="str" cm="1">
        <f t="array" ref="B15">_xlfn._xlws.FILTER(Eingabe!P:P,Eingabe!J:J&lt;&gt;"")</f>
        <v>Ausgeübte Optionen</v>
      </c>
      <c r="C15" s="35" t="str" cm="1">
        <f t="array" ref="C15">_xlfn._xlws.FILTER(Eingabe!K:K,Eingabe!L:L&lt;&gt;"")</f>
        <v>Strike Price (Ausübungs-preis)</v>
      </c>
      <c r="F15" s="38" t="s">
        <v>25</v>
      </c>
      <c r="G15" s="14"/>
    </row>
    <row r="16" spans="1:12" x14ac:dyDescent="0.15">
      <c r="B16" s="30"/>
      <c r="D16" s="39" t="str">
        <f>IF(B16="","",($E$9-C16)*B16)</f>
        <v/>
      </c>
      <c r="E16" s="40"/>
      <c r="F16" s="34" t="str" cm="1">
        <f t="array" ref="F16">IF(B16="","",_xlfn._xlws.FILTER(D16:D100,B16:B100&lt;&gt;""))</f>
        <v/>
      </c>
      <c r="G16" s="14"/>
      <c r="H16" s="16" t="e" cm="1" vm="2">
        <f t="array" ref="H16">_xlfn._xlws.FILTER(Eingabe!E:E,Eingabe!G:G="ja")</f>
        <v>#VALUE!</v>
      </c>
      <c r="I16" s="16" t="e" cm="1" vm="2">
        <f t="array" ref="I16">_xlfn._xlws.FILTER(Eingabe!F:F,Eingabe!G:G="ja")</f>
        <v>#VALUE!</v>
      </c>
      <c r="J16" s="41" t="e" vm="1">
        <f>IF(I16="","",I16/$J$14)</f>
        <v>#VALUE!</v>
      </c>
      <c r="K16" s="15" t="e" vm="1">
        <f>IF(J16="","",J16*$C$12)</f>
        <v>#VALUE!</v>
      </c>
    </row>
    <row r="17" spans="2:11" x14ac:dyDescent="0.15">
      <c r="B17" s="30"/>
      <c r="D17" s="39" t="str">
        <f t="shared" ref="D17:D46" si="0">IF(B17="","",($E$9-C17)*B17)</f>
        <v/>
      </c>
      <c r="F17" s="39"/>
      <c r="G17" s="14"/>
      <c r="J17" s="41" t="str">
        <f t="shared" ref="J17:J50" si="1">IF(I17="","",I17/$J$14)</f>
        <v/>
      </c>
      <c r="K17" s="15" t="str">
        <f t="shared" ref="K17:K50" si="2">IF(J17="","",J17*$C$12)</f>
        <v/>
      </c>
    </row>
    <row r="18" spans="2:11" x14ac:dyDescent="0.15">
      <c r="B18" s="30"/>
      <c r="D18" s="39" t="str">
        <f t="shared" si="0"/>
        <v/>
      </c>
      <c r="F18" s="39"/>
      <c r="G18" s="14"/>
      <c r="J18" s="41" t="str">
        <f t="shared" si="1"/>
        <v/>
      </c>
      <c r="K18" s="15" t="str">
        <f t="shared" si="2"/>
        <v/>
      </c>
    </row>
    <row r="19" spans="2:11" x14ac:dyDescent="0.15">
      <c r="B19" s="30"/>
      <c r="D19" s="39" t="str">
        <f t="shared" si="0"/>
        <v/>
      </c>
      <c r="F19" s="39"/>
      <c r="G19" s="14"/>
      <c r="J19" s="41" t="str">
        <f t="shared" si="1"/>
        <v/>
      </c>
      <c r="K19" s="15" t="str">
        <f t="shared" si="2"/>
        <v/>
      </c>
    </row>
    <row r="20" spans="2:11" x14ac:dyDescent="0.15">
      <c r="B20" s="30"/>
      <c r="D20" s="39" t="str">
        <f t="shared" si="0"/>
        <v/>
      </c>
      <c r="E20" s="244"/>
      <c r="F20" s="39"/>
      <c r="G20" s="14"/>
      <c r="J20" s="41" t="str">
        <f t="shared" si="1"/>
        <v/>
      </c>
      <c r="K20" s="15" t="str">
        <f t="shared" si="2"/>
        <v/>
      </c>
    </row>
    <row r="21" spans="2:11" x14ac:dyDescent="0.15">
      <c r="B21" s="30"/>
      <c r="D21" s="39" t="str">
        <f t="shared" si="0"/>
        <v/>
      </c>
      <c r="E21" s="244"/>
      <c r="F21" s="39"/>
      <c r="G21" s="14"/>
      <c r="J21" s="41" t="str">
        <f t="shared" si="1"/>
        <v/>
      </c>
      <c r="K21" s="15" t="str">
        <f t="shared" si="2"/>
        <v/>
      </c>
    </row>
    <row r="22" spans="2:11" x14ac:dyDescent="0.15">
      <c r="B22" s="30"/>
      <c r="D22" s="39" t="str">
        <f t="shared" si="0"/>
        <v/>
      </c>
      <c r="F22" s="39"/>
      <c r="J22" s="41" t="str">
        <f t="shared" si="1"/>
        <v/>
      </c>
      <c r="K22" s="15" t="str">
        <f t="shared" si="2"/>
        <v/>
      </c>
    </row>
    <row r="23" spans="2:11" x14ac:dyDescent="0.15">
      <c r="B23" s="30"/>
      <c r="D23" s="39" t="str">
        <f t="shared" si="0"/>
        <v/>
      </c>
      <c r="F23" s="39"/>
      <c r="G23" s="14"/>
      <c r="J23" s="41" t="str">
        <f t="shared" si="1"/>
        <v/>
      </c>
      <c r="K23" s="15" t="str">
        <f t="shared" si="2"/>
        <v/>
      </c>
    </row>
    <row r="24" spans="2:11" x14ac:dyDescent="0.15">
      <c r="B24" s="30"/>
      <c r="D24" s="39" t="str">
        <f t="shared" si="0"/>
        <v/>
      </c>
      <c r="F24" s="39"/>
      <c r="G24" s="14"/>
      <c r="J24" s="41" t="str">
        <f t="shared" si="1"/>
        <v/>
      </c>
      <c r="K24" s="15" t="str">
        <f t="shared" si="2"/>
        <v/>
      </c>
    </row>
    <row r="25" spans="2:11" x14ac:dyDescent="0.15">
      <c r="B25" s="30"/>
      <c r="D25" s="39" t="str">
        <f t="shared" si="0"/>
        <v/>
      </c>
      <c r="E25" s="244"/>
      <c r="F25" s="39"/>
      <c r="G25" s="14"/>
      <c r="J25" s="41" t="str">
        <f t="shared" si="1"/>
        <v/>
      </c>
      <c r="K25" s="15" t="str">
        <f t="shared" si="2"/>
        <v/>
      </c>
    </row>
    <row r="26" spans="2:11" x14ac:dyDescent="0.15">
      <c r="B26" s="30"/>
      <c r="D26" s="39" t="str">
        <f t="shared" si="0"/>
        <v/>
      </c>
      <c r="E26" s="244"/>
      <c r="F26" s="39"/>
      <c r="G26" s="14"/>
      <c r="J26" s="41" t="str">
        <f t="shared" si="1"/>
        <v/>
      </c>
      <c r="K26" s="15" t="str">
        <f t="shared" si="2"/>
        <v/>
      </c>
    </row>
    <row r="27" spans="2:11" x14ac:dyDescent="0.15">
      <c r="B27" s="30"/>
      <c r="D27" s="39" t="str">
        <f t="shared" si="0"/>
        <v/>
      </c>
      <c r="F27" s="39"/>
      <c r="J27" s="41" t="str">
        <f t="shared" si="1"/>
        <v/>
      </c>
      <c r="K27" s="15" t="str">
        <f t="shared" si="2"/>
        <v/>
      </c>
    </row>
    <row r="28" spans="2:11" x14ac:dyDescent="0.15">
      <c r="B28" s="30"/>
      <c r="D28" s="39" t="str">
        <f t="shared" si="0"/>
        <v/>
      </c>
      <c r="F28" s="39"/>
      <c r="G28" s="14"/>
      <c r="J28" s="41" t="str">
        <f t="shared" si="1"/>
        <v/>
      </c>
      <c r="K28" s="15" t="str">
        <f t="shared" si="2"/>
        <v/>
      </c>
    </row>
    <row r="29" spans="2:11" x14ac:dyDescent="0.15">
      <c r="B29" s="30"/>
      <c r="D29" s="39" t="str">
        <f t="shared" si="0"/>
        <v/>
      </c>
      <c r="F29" s="39"/>
      <c r="G29" s="14"/>
      <c r="J29" s="41" t="str">
        <f t="shared" si="1"/>
        <v/>
      </c>
      <c r="K29" s="15" t="str">
        <f t="shared" si="2"/>
        <v/>
      </c>
    </row>
    <row r="30" spans="2:11" x14ac:dyDescent="0.15">
      <c r="B30" s="30"/>
      <c r="D30" s="39" t="str">
        <f t="shared" si="0"/>
        <v/>
      </c>
      <c r="E30" s="244"/>
      <c r="F30" s="39"/>
      <c r="G30" s="14"/>
      <c r="J30" s="41" t="str">
        <f t="shared" si="1"/>
        <v/>
      </c>
      <c r="K30" s="15" t="str">
        <f t="shared" si="2"/>
        <v/>
      </c>
    </row>
    <row r="31" spans="2:11" x14ac:dyDescent="0.15">
      <c r="B31" s="30"/>
      <c r="D31" s="39" t="str">
        <f t="shared" si="0"/>
        <v/>
      </c>
      <c r="E31" s="244"/>
      <c r="F31" s="39"/>
      <c r="G31" s="14"/>
      <c r="J31" s="41" t="str">
        <f t="shared" si="1"/>
        <v/>
      </c>
      <c r="K31" s="15" t="str">
        <f t="shared" si="2"/>
        <v/>
      </c>
    </row>
    <row r="32" spans="2:11" x14ac:dyDescent="0.15">
      <c r="B32" s="30"/>
      <c r="D32" s="39" t="str">
        <f t="shared" si="0"/>
        <v/>
      </c>
      <c r="F32" s="39"/>
      <c r="J32" s="41" t="str">
        <f t="shared" si="1"/>
        <v/>
      </c>
      <c r="K32" s="15" t="str">
        <f t="shared" si="2"/>
        <v/>
      </c>
    </row>
    <row r="33" spans="1:11" x14ac:dyDescent="0.15">
      <c r="B33" s="30"/>
      <c r="D33" s="39" t="str">
        <f t="shared" si="0"/>
        <v/>
      </c>
      <c r="F33" s="39"/>
      <c r="G33" s="14"/>
      <c r="J33" s="41" t="str">
        <f t="shared" si="1"/>
        <v/>
      </c>
      <c r="K33" s="15" t="str">
        <f t="shared" si="2"/>
        <v/>
      </c>
    </row>
    <row r="34" spans="1:11" x14ac:dyDescent="0.15">
      <c r="B34" s="30"/>
      <c r="D34" s="39" t="str">
        <f t="shared" si="0"/>
        <v/>
      </c>
      <c r="F34" s="39"/>
      <c r="J34" s="41" t="str">
        <f t="shared" si="1"/>
        <v/>
      </c>
      <c r="K34" s="15" t="str">
        <f t="shared" si="2"/>
        <v/>
      </c>
    </row>
    <row r="35" spans="1:11" x14ac:dyDescent="0.15">
      <c r="B35" s="30"/>
      <c r="D35" s="39" t="str">
        <f t="shared" si="0"/>
        <v/>
      </c>
      <c r="E35" s="244"/>
      <c r="F35" s="39"/>
      <c r="J35" s="41" t="str">
        <f t="shared" si="1"/>
        <v/>
      </c>
      <c r="K35" s="15" t="str">
        <f t="shared" si="2"/>
        <v/>
      </c>
    </row>
    <row r="36" spans="1:11" x14ac:dyDescent="0.15">
      <c r="A36" s="29"/>
      <c r="C36" s="30"/>
      <c r="D36" s="39" t="str">
        <f t="shared" si="0"/>
        <v/>
      </c>
      <c r="E36" s="244"/>
      <c r="J36" s="41" t="str">
        <f t="shared" si="1"/>
        <v/>
      </c>
      <c r="K36" s="15" t="str">
        <f t="shared" si="2"/>
        <v/>
      </c>
    </row>
    <row r="37" spans="1:11" x14ac:dyDescent="0.15">
      <c r="D37" s="39" t="str">
        <f t="shared" si="0"/>
        <v/>
      </c>
      <c r="J37" s="41" t="str">
        <f t="shared" si="1"/>
        <v/>
      </c>
      <c r="K37" s="15" t="str">
        <f t="shared" si="2"/>
        <v/>
      </c>
    </row>
    <row r="38" spans="1:11" x14ac:dyDescent="0.15">
      <c r="D38" s="39" t="str">
        <f t="shared" si="0"/>
        <v/>
      </c>
      <c r="J38" s="41" t="str">
        <f t="shared" si="1"/>
        <v/>
      </c>
      <c r="K38" s="15" t="str">
        <f t="shared" si="2"/>
        <v/>
      </c>
    </row>
    <row r="39" spans="1:11" x14ac:dyDescent="0.15">
      <c r="A39" s="29"/>
      <c r="C39" s="30"/>
      <c r="D39" s="39" t="str">
        <f t="shared" si="0"/>
        <v/>
      </c>
      <c r="J39" s="41" t="str">
        <f t="shared" si="1"/>
        <v/>
      </c>
      <c r="K39" s="15" t="str">
        <f t="shared" si="2"/>
        <v/>
      </c>
    </row>
    <row r="40" spans="1:11" x14ac:dyDescent="0.15">
      <c r="A40" s="37"/>
      <c r="D40" s="39" t="str">
        <f t="shared" si="0"/>
        <v/>
      </c>
      <c r="E40" s="244"/>
      <c r="J40" s="41" t="str">
        <f t="shared" si="1"/>
        <v/>
      </c>
      <c r="K40" s="15" t="str">
        <f t="shared" si="2"/>
        <v/>
      </c>
    </row>
    <row r="41" spans="1:11" x14ac:dyDescent="0.15">
      <c r="A41" s="29"/>
      <c r="C41" s="30"/>
      <c r="D41" s="39" t="str">
        <f t="shared" si="0"/>
        <v/>
      </c>
      <c r="E41" s="244"/>
      <c r="J41" s="41" t="str">
        <f t="shared" si="1"/>
        <v/>
      </c>
      <c r="K41" s="15" t="str">
        <f t="shared" si="2"/>
        <v/>
      </c>
    </row>
    <row r="42" spans="1:11" x14ac:dyDescent="0.15">
      <c r="D42" s="39" t="str">
        <f t="shared" si="0"/>
        <v/>
      </c>
      <c r="J42" s="41" t="str">
        <f t="shared" si="1"/>
        <v/>
      </c>
      <c r="K42" s="15" t="str">
        <f t="shared" si="2"/>
        <v/>
      </c>
    </row>
    <row r="43" spans="1:11" x14ac:dyDescent="0.15">
      <c r="D43" s="39" t="str">
        <f t="shared" si="0"/>
        <v/>
      </c>
      <c r="J43" s="41" t="str">
        <f t="shared" si="1"/>
        <v/>
      </c>
      <c r="K43" s="15" t="str">
        <f t="shared" si="2"/>
        <v/>
      </c>
    </row>
    <row r="44" spans="1:11" x14ac:dyDescent="0.15">
      <c r="A44" s="29"/>
      <c r="C44" s="30"/>
      <c r="D44" s="39" t="str">
        <f t="shared" si="0"/>
        <v/>
      </c>
      <c r="J44" s="41" t="str">
        <f t="shared" si="1"/>
        <v/>
      </c>
      <c r="K44" s="15" t="str">
        <f t="shared" si="2"/>
        <v/>
      </c>
    </row>
    <row r="45" spans="1:11" x14ac:dyDescent="0.15">
      <c r="A45" s="37"/>
      <c r="D45" s="39" t="str">
        <f t="shared" si="0"/>
        <v/>
      </c>
      <c r="E45" s="244"/>
      <c r="J45" s="41" t="str">
        <f t="shared" si="1"/>
        <v/>
      </c>
      <c r="K45" s="15" t="str">
        <f t="shared" si="2"/>
        <v/>
      </c>
    </row>
    <row r="46" spans="1:11" x14ac:dyDescent="0.15">
      <c r="A46" s="29"/>
      <c r="C46" s="30"/>
      <c r="D46" s="39" t="str">
        <f t="shared" si="0"/>
        <v/>
      </c>
      <c r="E46" s="244"/>
      <c r="J46" s="41" t="str">
        <f t="shared" si="1"/>
        <v/>
      </c>
      <c r="K46" s="15" t="str">
        <f t="shared" si="2"/>
        <v/>
      </c>
    </row>
    <row r="47" spans="1:11" x14ac:dyDescent="0.15">
      <c r="J47" s="41" t="str">
        <f t="shared" si="1"/>
        <v/>
      </c>
      <c r="K47" s="15" t="str">
        <f t="shared" si="2"/>
        <v/>
      </c>
    </row>
    <row r="48" spans="1:11" x14ac:dyDescent="0.15">
      <c r="J48" s="41" t="str">
        <f t="shared" si="1"/>
        <v/>
      </c>
      <c r="K48" s="15" t="str">
        <f t="shared" si="2"/>
        <v/>
      </c>
    </row>
    <row r="49" spans="1:11" x14ac:dyDescent="0.15">
      <c r="A49" s="29"/>
      <c r="C49" s="30"/>
      <c r="J49" s="41" t="str">
        <f t="shared" si="1"/>
        <v/>
      </c>
      <c r="K49" s="15" t="str">
        <f t="shared" si="2"/>
        <v/>
      </c>
    </row>
    <row r="50" spans="1:11" x14ac:dyDescent="0.15">
      <c r="A50" s="37"/>
      <c r="D50" s="243"/>
      <c r="E50" s="244"/>
      <c r="J50" s="41" t="str">
        <f t="shared" si="1"/>
        <v/>
      </c>
      <c r="K50" s="15" t="str">
        <f t="shared" si="2"/>
        <v/>
      </c>
    </row>
    <row r="51" spans="1:11" x14ac:dyDescent="0.15">
      <c r="A51" s="29"/>
      <c r="C51" s="30"/>
      <c r="D51" s="243"/>
      <c r="E51" s="244"/>
    </row>
    <row r="54" spans="1:11" x14ac:dyDescent="0.15">
      <c r="A54" s="29"/>
      <c r="C54" s="30"/>
    </row>
    <row r="55" spans="1:11" x14ac:dyDescent="0.15">
      <c r="A55" s="37"/>
      <c r="D55" s="243"/>
      <c r="E55" s="244"/>
    </row>
    <row r="56" spans="1:11" x14ac:dyDescent="0.15">
      <c r="A56" s="29"/>
      <c r="C56" s="30"/>
      <c r="D56" s="243"/>
      <c r="E56" s="244"/>
    </row>
  </sheetData>
  <sheetProtection algorithmName="SHA-512" hashValue="rDh73XG5jssNDxKZWZTQvkfn4cBog5D52GBRlCX9KUbO9V0cgiO97NRB0/EZlO6xnXFwkM3ZR7DAJlCUECaBag==" saltValue="vUi3Nzaz4jsPYovFx2kzPw==" spinCount="100000" sheet="1" objects="1" scenarios="1"/>
  <mergeCells count="12">
    <mergeCell ref="D55:D56"/>
    <mergeCell ref="E55:E56"/>
    <mergeCell ref="B1:F1"/>
    <mergeCell ref="E40:E41"/>
    <mergeCell ref="E45:E46"/>
    <mergeCell ref="D50:D51"/>
    <mergeCell ref="E50:E51"/>
    <mergeCell ref="E25:E26"/>
    <mergeCell ref="E30:E31"/>
    <mergeCell ref="E35:E36"/>
    <mergeCell ref="E9:E10"/>
    <mergeCell ref="E20:E21"/>
  </mergeCells>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9B94AAFA26172544B45C55211740FABD" ma:contentTypeVersion="13" ma:contentTypeDescription="Ein neues Dokument erstellen." ma:contentTypeScope="" ma:versionID="b47fabb6aaca828e340398b9d316ae17">
  <xsd:schema xmlns:xsd="http://www.w3.org/2001/XMLSchema" xmlns:xs="http://www.w3.org/2001/XMLSchema" xmlns:p="http://schemas.microsoft.com/office/2006/metadata/properties" xmlns:ns2="ed13a55f-c812-4451-8528-b12b864c9743" xmlns:ns3="9714f107-7eff-4e7a-9f7f-916e92e32c8c" targetNamespace="http://schemas.microsoft.com/office/2006/metadata/properties" ma:root="true" ma:fieldsID="e4101b2bbe1aa8eb018ec4da2baec550" ns2:_="" ns3:_="">
    <xsd:import namespace="ed13a55f-c812-4451-8528-b12b864c9743"/>
    <xsd:import namespace="9714f107-7eff-4e7a-9f7f-916e92e32c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13a55f-c812-4451-8528-b12b864c97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154a0b54-8a98-4d98-9235-2ee4f18f2457"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714f107-7eff-4e7a-9f7f-916e92e32c8c"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530dff4-163e-49dd-afb4-3efa7fa49d42}" ma:internalName="TaxCatchAll" ma:showField="CatchAllData" ma:web="9714f107-7eff-4e7a-9f7f-916e92e32c8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F0A4C3B-D414-4FB2-AB7A-92E44FCD16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d13a55f-c812-4451-8528-b12b864c9743"/>
    <ds:schemaRef ds:uri="9714f107-7eff-4e7a-9f7f-916e92e32c8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ED3DB06-FF8A-4985-93C6-C8CBD96D2AA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Hinweise</vt:lpstr>
      <vt:lpstr>Eingabe</vt:lpstr>
      <vt:lpstr>Vesting</vt:lpstr>
      <vt:lpstr>Auswertung</vt:lpstr>
      <vt:lpstr>Erlösbeteiligung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Stefan Hartung</dc:creator>
  <cp:lastModifiedBy>Melanie Gauthier</cp:lastModifiedBy>
  <cp:lastPrinted>2024-08-14T11:53:02Z</cp:lastPrinted>
  <dcterms:created xsi:type="dcterms:W3CDTF">2024-07-26T08:43:34Z</dcterms:created>
  <dcterms:modified xsi:type="dcterms:W3CDTF">2024-08-22T08:46:06Z</dcterms:modified>
</cp:coreProperties>
</file>